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34" activeTab="0"/>
  </bookViews>
  <sheets>
    <sheet name="Disclaimer" sheetId="1" r:id="rId1"/>
    <sheet name="Overview" sheetId="2" r:id="rId2"/>
    <sheet name="Summary-Counts" sheetId="3" r:id="rId3"/>
    <sheet name="NMBR-Table" sheetId="4" r:id="rId4"/>
    <sheet name="NMBR-Chart" sheetId="5" r:id="rId5"/>
    <sheet name="NMBR-Table2" sheetId="6" r:id="rId6"/>
    <sheet name="NMBR-Chart2" sheetId="7" r:id="rId7"/>
    <sheet name="PR-Table" sheetId="8" r:id="rId8"/>
    <sheet name="PR-Chart" sheetId="9" r:id="rId9"/>
    <sheet name="PR-Table2" sheetId="10" r:id="rId10"/>
    <sheet name="PR-Chart2" sheetId="11" r:id="rId11"/>
    <sheet name="EvntsPerPat-Table" sheetId="12" r:id="rId12"/>
    <sheet name="EvntsPerPat-Chart" sheetId="13" r:id="rId13"/>
  </sheets>
  <definedNames/>
  <calcPr fullCalcOnLoad="1"/>
  <pivotCaches>
    <pivotCache cacheId="6" r:id="rId14"/>
    <pivotCache cacheId="1" r:id="rId15"/>
    <pivotCache cacheId="3" r:id="rId16"/>
    <pivotCache cacheId="2" r:id="rId17"/>
    <pivotCache cacheId="5" r:id="rId18"/>
    <pivotCache cacheId="4" r:id="rId19"/>
  </pivotCaches>
</workbook>
</file>

<file path=xl/sharedStrings.xml><?xml version="1.0" encoding="utf-8"?>
<sst xmlns="http://schemas.openxmlformats.org/spreadsheetml/2006/main" count="277" uniqueCount="72">
  <si>
    <t>Age Group</t>
  </si>
  <si>
    <t>Sex</t>
  </si>
  <si>
    <t>Period</t>
  </si>
  <si>
    <t>Setting</t>
  </si>
  <si>
    <t>M</t>
  </si>
  <si>
    <t>45-64</t>
  </si>
  <si>
    <t>F</t>
  </si>
  <si>
    <t>15-18</t>
  </si>
  <si>
    <t>19-21</t>
  </si>
  <si>
    <t>22-44</t>
  </si>
  <si>
    <t>65-74</t>
  </si>
  <si>
    <t>75+</t>
  </si>
  <si>
    <t>10-14</t>
  </si>
  <si>
    <t>05-09</t>
  </si>
  <si>
    <t>02-04</t>
  </si>
  <si>
    <t>00-01</t>
  </si>
  <si>
    <t>Overview</t>
  </si>
  <si>
    <t>NMBR-Table</t>
  </si>
  <si>
    <t>NMBR-Chart</t>
  </si>
  <si>
    <t>Notes:</t>
  </si>
  <si>
    <t>Query Description</t>
  </si>
  <si>
    <t>PR-Table2</t>
  </si>
  <si>
    <t>PR-Chart2</t>
  </si>
  <si>
    <t>'Events per Patient</t>
  </si>
  <si>
    <t>Sum of Patients</t>
  </si>
  <si>
    <t>Prevalence Rate (Patients per 1,000 Enrollees)</t>
  </si>
  <si>
    <t>EvntsPerPat-Table</t>
  </si>
  <si>
    <t>EvntsPerPat-Chart</t>
  </si>
  <si>
    <t>Summary-counts</t>
  </si>
  <si>
    <t>NMBR-Table2</t>
  </si>
  <si>
    <t>NMBR-Chart2</t>
  </si>
  <si>
    <t>---</t>
  </si>
  <si>
    <t>Inpatient</t>
  </si>
  <si>
    <t>Outpatient</t>
  </si>
  <si>
    <t>PR-Table</t>
  </si>
  <si>
    <t>PR-Chart</t>
  </si>
  <si>
    <t>Chart of the data represented in the prior tab. Use the filter at the top of the prior tab (NMBR-Table) to select a different care setting to be represented.</t>
  </si>
  <si>
    <t>Table of the count of Gammagard patients by age group and year. Use the filter to select a different care setting to be represented.</t>
  </si>
  <si>
    <t xml:space="preserve">Prevalence rate (Gammagard patients per 1,000 enrollees) by age group and sex. Use the filters to select a different care setting and/or year to be represented. </t>
  </si>
  <si>
    <t xml:space="preserve">Chart of the data represented in the prior tab. Use the filters at the top of the prior tab(PR-Table2) to select a different care setting and/or year to be represented. </t>
  </si>
  <si>
    <t xml:space="preserve">Chart of the data represented in the prior tab. Use the filter at the top of the prior tab (PR-Table2) to select a different care setting to be represented. </t>
  </si>
  <si>
    <t xml:space="preserve">Events per patient by age group and sex. Calculated as number of unique Gammagard events (procedures) divided by number of unique members with a visit (patients). Use the filters to select a different year and/or care setting to be represented. </t>
  </si>
  <si>
    <t xml:space="preserve">Chart of the data represented in the prior tab (EvntsPerPat-Table). Use the filters at the top of the prior tab (EvntsPerPat-Table) to select a different year and/or care setting to be represented. </t>
  </si>
  <si>
    <t>This report describes counts and prevalence of Gammagard events (i.e., infusion procedures) in the Mini-Sentinel Distributed Database. The results were generated using the Mini-Sentinel Distributed Query Tool. Two separate queries were distributed on 7/11/2011 and 8/8/2011 and run against the Healthcare Common Procedure Coding System (HCPCS) Summary Table. Queries were run in both the inpatient and outpatient settings. Please review the notes below.</t>
  </si>
  <si>
    <t xml:space="preserve">This table presents the count of Gammagard patients by age group and sex. Use the filters to select a different care setting and/or year to be represented. </t>
  </si>
  <si>
    <t xml:space="preserve">Chart of the data represented in the prior tab. Use the filters at the top of previous tab (NMBR-Table2) to select a different care setting and/or year to be represented. </t>
  </si>
  <si>
    <t xml:space="preserve">Prevalence rate (Gammagard patients per 1,000 enrollees) by age group, sex, and year. Use the filter to select a different care setting to be represented. </t>
  </si>
  <si>
    <t>Selecting setting here will update table below. Select only one setting.</t>
  </si>
  <si>
    <t>Selecting setting here will update table below and chart in next tab. Select only one setting.</t>
  </si>
  <si>
    <t>Selecting year here will update table below and chart in next tab. Select only one year.</t>
  </si>
  <si>
    <t>Total</t>
  </si>
  <si>
    <t>Table 1. Number of Gammagard Patients by Year, Sex, and Age Group</t>
  </si>
  <si>
    <t>Table of aggregate count of Gammagard patients by age group, sex, and year. Use the filter to select a different care setting to be represented.</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</si>
  <si>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</si>
  <si>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</si>
  <si>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</si>
  <si>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</si>
  <si>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</si>
  <si>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</si>
  <si>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</si>
  <si>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</si>
  <si>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</si>
  <si>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</si>
  <si>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</si>
  <si>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</si>
  <si>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</si>
  <si>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</si>
  <si>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"Injection Immune Globulin Gammagard Intravenous Non-lyophylized 500 MG" (HCPCS Code J1569).</t>
  </si>
  <si>
    <t>Internal MSOC Tracking Number</t>
  </si>
  <si>
    <t>MSY2_STR026_080</t>
  </si>
  <si>
    <t xml:space="preserve">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2 care settings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procedure/procedure patients or drug product users in these years are likely due to the introduction of these data partners. Thus, year-to-year changes should not be interpreted as trends in procedures,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t>
  </si>
  <si>
    <t>Please refer to the Mini-Sentinel Distributed Query Tool Summary Table documentation and Investigator manual on the Mini-Sentinel website (http://mini-sentinal.org/)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</si>
</sst>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7">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top/>
      <bottom/>
    </border>
    <border>
      <left style="thin">
        <color indexed="8"/>
      </left>
      <right/>
      <top/>
      <bottom style="thin">
        <color indexed="8"/>
      </bottom>
    </border>
    <border>
      <left style="thin"/>
      <right/>
      <top style="thick"/>
      <bottom style="thin"/>
    </border>
    <border>
      <left/>
      <right style="thin">
        <color indexed="8"/>
      </right>
      <top/>
      <bottom/>
    </border>
    <border>
      <left/>
      <right style="thin">
        <color indexed="8"/>
      </right>
      <top/>
      <bottom style="thin">
        <color indexed="8"/>
      </bottom>
    </border>
    <border>
      <left/>
      <right/>
      <top/>
      <bottom style="thin">
        <color indexed="8"/>
      </bottom>
    </border>
    <border>
      <left/>
      <right style="thin"/>
      <top/>
      <bottom/>
    </border>
    <border>
      <left style="thin">
        <color indexed="8"/>
      </left>
      <right style="thin">
        <color indexed="8"/>
      </right>
      <top style="thin">
        <color indexed="8"/>
      </top>
      <bottom style="thin">
        <color indexed="8"/>
      </bottom>
    </border>
    <border>
      <left style="thin"/>
      <right/>
      <top>
        <color indexed="63"/>
      </top>
      <bottom style="thin">
        <color indexed="8"/>
      </bottom>
    </border>
    <border>
      <left/>
      <right style="thin"/>
      <top/>
      <bottom style="thin">
        <color indexed="8"/>
      </bottom>
    </border>
    <border>
      <left>
        <color indexed="63"/>
      </left>
      <right>
        <color indexed="63"/>
      </right>
      <top>
        <color indexed="63"/>
      </top>
      <bottom style="medium"/>
    </border>
    <border>
      <left style="thin"/>
      <right/>
      <top/>
      <bottom/>
    </border>
    <border>
      <left style="thin"/>
      <right/>
      <top/>
      <bottom style="thin"/>
    </border>
    <border>
      <left/>
      <right/>
      <top/>
      <bottom style="thin"/>
    </border>
    <border>
      <left/>
      <right style="thin"/>
      <top/>
      <bottom style="thin"/>
    </border>
    <border>
      <left style="thin">
        <color indexed="8"/>
      </left>
      <right style="thin"/>
      <top style="thin">
        <color indexed="8"/>
      </top>
      <bottom style="thin">
        <color indexed="8"/>
      </bottom>
    </border>
    <border>
      <left style="thin"/>
      <right style="thin"/>
      <top style="thin"/>
      <bottom style="thin"/>
    </border>
    <border>
      <left style="thin"/>
      <right style="thin"/>
      <top style="thick"/>
      <bottom style="thin"/>
    </border>
    <border>
      <left style="thin"/>
      <right style="thin"/>
      <top>
        <color indexed="63"/>
      </top>
      <bottom style="thin"/>
    </border>
    <border>
      <left style="thin"/>
      <right style="thin"/>
      <top/>
      <bottom/>
    </border>
    <border>
      <left style="thin">
        <color indexed="8"/>
      </left>
      <right/>
      <top style="medium">
        <color indexed="8"/>
      </top>
      <bottom style="thin"/>
    </border>
    <border>
      <left/>
      <right/>
      <top style="medium">
        <color indexed="8"/>
      </top>
      <bottom style="thin"/>
    </border>
    <border>
      <left/>
      <right style="thin"/>
      <top style="medium">
        <color indexed="8"/>
      </top>
      <bottom style="thin"/>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color indexed="8"/>
      </top>
      <bottom style="thin">
        <color indexed="8"/>
      </bottom>
    </border>
    <border>
      <left/>
      <right style="thin">
        <color indexed="8"/>
      </right>
      <top style="medium">
        <color indexed="8"/>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color indexed="63"/>
      </right>
      <top>
        <color indexed="63"/>
      </top>
      <bottom style="thin">
        <color rgb="FF999999"/>
      </bottom>
    </border>
    <border>
      <left style="thin">
        <color rgb="FF999999"/>
      </left>
      <right style="thin">
        <color rgb="FF999999"/>
      </right>
      <top style="thin">
        <color indexed="8"/>
      </top>
      <bottom style="thin">
        <color indexed="8"/>
      </bottom>
    </border>
    <border>
      <left style="thin">
        <color rgb="FF999999"/>
      </left>
      <right style="thin"/>
      <top style="thin">
        <color indexed="8"/>
      </top>
      <bottom style="thin">
        <color indexed="8"/>
      </bottom>
    </border>
    <border>
      <left style="thin"/>
      <right style="thin">
        <color rgb="FF999999"/>
      </right>
      <top>
        <color indexed="63"/>
      </top>
      <bottom>
        <color indexed="63"/>
      </bottom>
    </border>
    <border>
      <left style="thin"/>
      <right style="thin">
        <color rgb="FF999999"/>
      </right>
      <top>
        <color indexed="63"/>
      </top>
      <bottom style="thin">
        <color rgb="FF99999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44" fillId="0" borderId="12" xfId="0" applyFont="1" applyBorder="1" applyAlignment="1">
      <alignment/>
    </xf>
    <xf numFmtId="0" fontId="0" fillId="0" borderId="0" xfId="0" applyBorder="1" applyAlignment="1">
      <alignment/>
    </xf>
    <xf numFmtId="0" fontId="0" fillId="0" borderId="0" xfId="0" applyAlignment="1">
      <alignment wrapText="1"/>
    </xf>
    <xf numFmtId="164" fontId="0" fillId="0" borderId="0" xfId="0" applyNumberFormat="1" applyAlignment="1">
      <alignment/>
    </xf>
    <xf numFmtId="164" fontId="0" fillId="0" borderId="13" xfId="0" applyNumberFormat="1" applyBorder="1" applyAlignment="1">
      <alignment/>
    </xf>
    <xf numFmtId="164" fontId="0" fillId="0" borderId="14" xfId="0" applyNumberFormat="1" applyBorder="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164" fontId="0" fillId="0" borderId="0" xfId="0" applyNumberFormat="1" applyBorder="1" applyAlignment="1">
      <alignment/>
    </xf>
    <xf numFmtId="16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3" borderId="0" xfId="0" applyFill="1" applyAlignment="1">
      <alignment wrapText="1"/>
    </xf>
    <xf numFmtId="0" fontId="0" fillId="33" borderId="0" xfId="0" applyFill="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25" xfId="0" applyBorder="1" applyAlignment="1">
      <alignment/>
    </xf>
    <xf numFmtId="0" fontId="0" fillId="0" borderId="26" xfId="0" applyBorder="1" applyAlignment="1">
      <alignment wrapText="1"/>
    </xf>
    <xf numFmtId="0" fontId="45" fillId="0" borderId="26" xfId="0" applyFont="1" applyFill="1" applyBorder="1" applyAlignment="1">
      <alignment horizontal="left" vertical="top"/>
    </xf>
    <xf numFmtId="0" fontId="0" fillId="0" borderId="26" xfId="0" applyFill="1" applyBorder="1" applyAlignment="1">
      <alignment horizontal="left" vertical="top" wrapText="1"/>
    </xf>
    <xf numFmtId="0" fontId="2" fillId="0" borderId="26" xfId="52" applyFont="1" applyFill="1" applyBorder="1" applyAlignment="1" applyProtection="1">
      <alignment horizontal="left" vertical="top"/>
      <protection/>
    </xf>
    <xf numFmtId="0" fontId="0" fillId="0" borderId="27" xfId="0" applyFill="1" applyBorder="1" applyAlignment="1">
      <alignment wrapText="1"/>
    </xf>
    <xf numFmtId="0" fontId="44"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26" xfId="52" applyFont="1" applyFill="1" applyBorder="1" applyAlignment="1" applyProtection="1">
      <alignment horizontal="left" vertical="top" wrapText="1"/>
      <protection/>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0" fillId="0" borderId="17" xfId="0" applyBorder="1" applyAlignment="1">
      <alignment wrapText="1"/>
    </xf>
    <xf numFmtId="0" fontId="0" fillId="0" borderId="25" xfId="0"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horizontal="left"/>
    </xf>
    <xf numFmtId="0" fontId="0" fillId="0" borderId="34" xfId="0" applyBorder="1" applyAlignment="1">
      <alignment horizontal="left"/>
    </xf>
    <xf numFmtId="0" fontId="0" fillId="0" borderId="34" xfId="0" applyBorder="1" applyAlignment="1">
      <alignment/>
    </xf>
    <xf numFmtId="0" fontId="0" fillId="0" borderId="35" xfId="0" applyBorder="1" applyAlignment="1">
      <alignment/>
    </xf>
    <xf numFmtId="0" fontId="46" fillId="33" borderId="22" xfId="0" applyFont="1" applyFill="1" applyBorder="1" applyAlignment="1">
      <alignment horizontal="left"/>
    </xf>
    <xf numFmtId="0" fontId="46" fillId="33" borderId="23" xfId="0" applyFont="1" applyFill="1" applyBorder="1" applyAlignment="1">
      <alignment horizontal="left"/>
    </xf>
    <xf numFmtId="0" fontId="46" fillId="33" borderId="24" xfId="0" applyFont="1" applyFill="1" applyBorder="1" applyAlignment="1">
      <alignment horizontal="left"/>
    </xf>
    <xf numFmtId="0" fontId="0" fillId="0" borderId="36" xfId="0" applyBorder="1" applyAlignment="1">
      <alignment wrapText="1"/>
    </xf>
    <xf numFmtId="0" fontId="46" fillId="33" borderId="22" xfId="0" applyFont="1" applyFill="1" applyBorder="1" applyAlignment="1">
      <alignment horizontal="left" wrapText="1"/>
    </xf>
    <xf numFmtId="0" fontId="46" fillId="33" borderId="23" xfId="0" applyFont="1" applyFill="1" applyBorder="1" applyAlignment="1">
      <alignment horizontal="left" wrapText="1"/>
    </xf>
    <xf numFmtId="0" fontId="46" fillId="33" borderId="24" xfId="0" applyFont="1" applyFill="1" applyBorder="1" applyAlignment="1">
      <alignment horizontal="left"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7"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37" xfId="0" applyBorder="1" applyAlignment="1">
      <alignment wrapText="1"/>
    </xf>
    <xf numFmtId="3" fontId="0" fillId="0" borderId="39" xfId="0" applyNumberFormat="1" applyBorder="1" applyAlignment="1">
      <alignment/>
    </xf>
    <xf numFmtId="3" fontId="0" fillId="0" borderId="45" xfId="0" applyNumberFormat="1" applyBorder="1" applyAlignment="1">
      <alignment/>
    </xf>
    <xf numFmtId="3" fontId="0" fillId="0" borderId="46" xfId="0" applyNumberFormat="1" applyBorder="1" applyAlignment="1">
      <alignment/>
    </xf>
    <xf numFmtId="0" fontId="0" fillId="0" borderId="47" xfId="0" applyBorder="1" applyAlignment="1">
      <alignment/>
    </xf>
    <xf numFmtId="3" fontId="0" fillId="0" borderId="48" xfId="0" applyNumberFormat="1" applyBorder="1" applyAlignment="1">
      <alignment horizontal="center"/>
    </xf>
    <xf numFmtId="3" fontId="0" fillId="0" borderId="49" xfId="0" applyNumberFormat="1" applyBorder="1" applyAlignment="1">
      <alignment horizontal="center"/>
    </xf>
    <xf numFmtId="3" fontId="0" fillId="0" borderId="50" xfId="0" applyNumberFormat="1" applyBorder="1" applyAlignment="1">
      <alignment horizontal="center"/>
    </xf>
    <xf numFmtId="3" fontId="0" fillId="0" borderId="51" xfId="0" applyNumberFormat="1" applyBorder="1" applyAlignment="1">
      <alignment horizontal="center"/>
    </xf>
    <xf numFmtId="3" fontId="0" fillId="0" borderId="52" xfId="0" applyNumberForma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3" fontId="0" fillId="0" borderId="38" xfId="0" applyNumberFormat="1" applyBorder="1" applyAlignment="1">
      <alignment horizontal="center"/>
    </xf>
    <xf numFmtId="3" fontId="0" fillId="0" borderId="21" xfId="0" applyNumberFormat="1" applyBorder="1" applyAlignment="1">
      <alignment horizontal="center"/>
    </xf>
    <xf numFmtId="3" fontId="0" fillId="0" borderId="0" xfId="0" applyNumberFormat="1" applyBorder="1" applyAlignment="1">
      <alignment horizontal="center"/>
    </xf>
    <xf numFmtId="3" fontId="0" fillId="0" borderId="53" xfId="0" applyNumberFormat="1" applyBorder="1" applyAlignment="1">
      <alignment horizontal="center"/>
    </xf>
    <xf numFmtId="0" fontId="0" fillId="0" borderId="38" xfId="0" applyBorder="1" applyAlignment="1">
      <alignment horizontal="center"/>
    </xf>
    <xf numFmtId="0" fontId="0" fillId="0" borderId="37" xfId="0" applyNumberFormat="1" applyBorder="1" applyAlignment="1">
      <alignment/>
    </xf>
    <xf numFmtId="0" fontId="0" fillId="0" borderId="41" xfId="0" applyNumberFormat="1" applyBorder="1" applyAlignment="1">
      <alignment/>
    </xf>
    <xf numFmtId="0" fontId="0" fillId="0" borderId="43" xfId="0" applyNumberFormat="1" applyBorder="1" applyAlignment="1">
      <alignment/>
    </xf>
    <xf numFmtId="0" fontId="0" fillId="0" borderId="54" xfId="0" applyBorder="1" applyAlignment="1">
      <alignment/>
    </xf>
    <xf numFmtId="0" fontId="0" fillId="0" borderId="54" xfId="0" applyBorder="1" applyAlignment="1">
      <alignment horizontal="left"/>
    </xf>
    <xf numFmtId="0" fontId="0" fillId="0" borderId="55" xfId="0" applyBorder="1" applyAlignment="1">
      <alignment/>
    </xf>
    <xf numFmtId="0" fontId="0" fillId="0" borderId="55" xfId="0" applyBorder="1" applyAlignment="1">
      <alignment horizontal="left"/>
    </xf>
    <xf numFmtId="0" fontId="0" fillId="0" borderId="47"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7" xfId="0" applyBorder="1" applyAlignment="1">
      <alignment/>
    </xf>
    <xf numFmtId="164" fontId="0" fillId="0" borderId="37" xfId="0" applyNumberFormat="1" applyBorder="1" applyAlignment="1">
      <alignment/>
    </xf>
    <xf numFmtId="164" fontId="0" fillId="0" borderId="41" xfId="0" applyNumberFormat="1" applyBorder="1" applyAlignment="1">
      <alignment/>
    </xf>
    <xf numFmtId="164" fontId="0" fillId="0" borderId="43" xfId="0" applyNumberFormat="1" applyBorder="1" applyAlignment="1">
      <alignment/>
    </xf>
    <xf numFmtId="164" fontId="0" fillId="0" borderId="47"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37" xfId="0" applyNumberFormat="1" applyBorder="1" applyAlignment="1">
      <alignment/>
    </xf>
    <xf numFmtId="164" fontId="0" fillId="0" borderId="47" xfId="0" applyNumberFormat="1" applyBorder="1" applyAlignment="1">
      <alignment/>
    </xf>
    <xf numFmtId="2" fontId="0" fillId="0" borderId="37" xfId="0" applyNumberFormat="1" applyBorder="1" applyAlignment="1">
      <alignment/>
    </xf>
    <xf numFmtId="2" fontId="0" fillId="0" borderId="41" xfId="0" applyNumberFormat="1" applyBorder="1" applyAlignment="1">
      <alignment/>
    </xf>
    <xf numFmtId="2" fontId="0" fillId="0" borderId="43" xfId="0" applyNumberFormat="1" applyBorder="1" applyAlignment="1">
      <alignment/>
    </xf>
    <xf numFmtId="2" fontId="0" fillId="0" borderId="47" xfId="0" applyNumberFormat="1" applyBorder="1" applyAlignment="1">
      <alignment/>
    </xf>
    <xf numFmtId="2" fontId="0" fillId="0" borderId="56" xfId="0" applyNumberFormat="1" applyBorder="1" applyAlignment="1">
      <alignment/>
    </xf>
    <xf numFmtId="2" fontId="0" fillId="0" borderId="57"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alignment wrapText="1" readingOrder="0"/>
      <border/>
    </dxf>
    <dxf>
      <numFmt numFmtId="3" formatCode="#,##0"/>
      <border/>
    </dxf>
    <dxf>
      <border>
        <left style="thin">
          <color rgb="FF000000"/>
        </left>
        <right style="thin">
          <color rgb="FF000000"/>
        </right>
        <top style="medium">
          <color rgb="FF000000"/>
        </top>
      </border>
    </dxf>
    <dxf>
      <border>
        <top style="thin">
          <color rgb="FF000000"/>
        </top>
        <bottom style="thin">
          <color rgb="FF000000"/>
        </bottom>
      </border>
    </dxf>
    <dxf>
      <border>
        <right style="thin"/>
      </border>
    </dxf>
    <dxf>
      <alignment horizontal="center" readingOrder="0"/>
      <border/>
    </dxf>
    <dxf>
      <border>
        <left style="thin"/>
      </border>
    </dxf>
    <dxf>
      <border/>
    </dxf>
    <dxf>
      <numFmt numFmtId="164" formatCode="0.000"/>
      <border/>
    </dxf>
    <dxf>
      <numFmt numFmtId="2" formatCode="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6.xml" /><Relationship Id="rId16" Type="http://schemas.openxmlformats.org/officeDocument/2006/relationships/pivotCacheDefinition" Target="pivotCache/pivotCacheDefinition4.xml" /><Relationship Id="rId17" Type="http://schemas.openxmlformats.org/officeDocument/2006/relationships/pivotCacheDefinition" Target="pivotCache/pivotCacheDefinition5.xml" /><Relationship Id="rId18" Type="http://schemas.openxmlformats.org/officeDocument/2006/relationships/pivotCacheDefinition" Target="pivotCache/pivotCacheDefinition2.xml" /><Relationship Id="rId19" Type="http://schemas.openxmlformats.org/officeDocument/2006/relationships/pivotCacheDefinition" Target="pivotCache/pivotCacheDefinition3.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[0]NMBR-Table!PivotTable11</c:name>
  </c:pivotSource>
  <c:chart>
    <c:plotArea>
      <c:layout/>
      <c:barChart>
        <c:barDir val="col"/>
        <c:grouping val="clustered"/>
        <c:varyColors val="0"/>
        <c:ser>
          <c:idx val="0"/>
          <c:order val="0"/>
          <c:tx>
            <c:v>Period 2006</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1</c:v>
              </c:pt>
              <c:pt idx="5">
                <c:v>0</c:v>
              </c:pt>
              <c:pt idx="6">
                <c:v>0</c:v>
              </c:pt>
              <c:pt idx="7">
                <c:v>0</c:v>
              </c:pt>
              <c:pt idx="8">
                <c:v>0</c:v>
              </c:pt>
              <c:pt idx="9">
                <c:v>0</c:v>
              </c:pt>
            </c:numLit>
          </c:val>
        </c:ser>
        <c:ser>
          <c:idx val="1"/>
          <c:order val="1"/>
          <c:tx>
            <c:v>Period 2007</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1</c:v>
              </c:pt>
              <c:pt idx="4">
                <c:v>0</c:v>
              </c:pt>
              <c:pt idx="5">
                <c:v>1</c:v>
              </c:pt>
              <c:pt idx="6">
                <c:v>0</c:v>
              </c:pt>
              <c:pt idx="7">
                <c:v>2</c:v>
              </c:pt>
              <c:pt idx="8">
                <c:v>1</c:v>
              </c:pt>
              <c:pt idx="9">
                <c:v>2</c:v>
              </c:pt>
            </c:numLit>
          </c:val>
        </c:ser>
        <c:ser>
          <c:idx val="2"/>
          <c:order val="2"/>
          <c:tx>
            <c:v>Period 2008</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15</c:v>
              </c:pt>
              <c:pt idx="1">
                <c:v>47</c:v>
              </c:pt>
              <c:pt idx="2">
                <c:v>65</c:v>
              </c:pt>
              <c:pt idx="3">
                <c:v>85</c:v>
              </c:pt>
              <c:pt idx="4">
                <c:v>58</c:v>
              </c:pt>
              <c:pt idx="5">
                <c:v>42</c:v>
              </c:pt>
              <c:pt idx="6">
                <c:v>512</c:v>
              </c:pt>
              <c:pt idx="7">
                <c:v>1191</c:v>
              </c:pt>
              <c:pt idx="8">
                <c:v>397</c:v>
              </c:pt>
              <c:pt idx="9">
                <c:v>281</c:v>
              </c:pt>
            </c:numLit>
          </c:val>
        </c:ser>
        <c:ser>
          <c:idx val="3"/>
          <c:order val="3"/>
          <c:tx>
            <c:v>Period 2009</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17</c:v>
              </c:pt>
              <c:pt idx="1">
                <c:v>47</c:v>
              </c:pt>
              <c:pt idx="2">
                <c:v>68</c:v>
              </c:pt>
              <c:pt idx="3">
                <c:v>96</c:v>
              </c:pt>
              <c:pt idx="4">
                <c:v>82</c:v>
              </c:pt>
              <c:pt idx="5">
                <c:v>49</c:v>
              </c:pt>
              <c:pt idx="6">
                <c:v>531</c:v>
              </c:pt>
              <c:pt idx="7">
                <c:v>1347</c:v>
              </c:pt>
              <c:pt idx="8">
                <c:v>451</c:v>
              </c:pt>
              <c:pt idx="9">
                <c:v>282</c:v>
              </c:pt>
            </c:numLit>
          </c:val>
        </c:ser>
        <c:ser>
          <c:idx val="4"/>
          <c:order val="4"/>
          <c:tx>
            <c:v>Period 2010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13</c:v>
              </c:pt>
              <c:pt idx="1">
                <c:v>29</c:v>
              </c:pt>
              <c:pt idx="2">
                <c:v>58</c:v>
              </c:pt>
              <c:pt idx="3">
                <c:v>79</c:v>
              </c:pt>
              <c:pt idx="4">
                <c:v>70</c:v>
              </c:pt>
              <c:pt idx="5">
                <c:v>64</c:v>
              </c:pt>
              <c:pt idx="6">
                <c:v>486</c:v>
              </c:pt>
              <c:pt idx="7">
                <c:v>1240</c:v>
              </c:pt>
              <c:pt idx="8">
                <c:v>426</c:v>
              </c:pt>
              <c:pt idx="9">
                <c:v>313</c:v>
              </c:pt>
            </c:numLit>
          </c:val>
        </c:ser>
        <c:ser>
          <c:idx val="5"/>
          <c:order val="5"/>
          <c:tx>
            <c:v>Period 2011</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0</c:v>
              </c:pt>
              <c:pt idx="5">
                <c:v>0</c:v>
              </c:pt>
              <c:pt idx="6">
                <c:v>1</c:v>
              </c:pt>
              <c:pt idx="7">
                <c:v>10</c:v>
              </c:pt>
              <c:pt idx="8">
                <c:v>4</c:v>
              </c:pt>
              <c:pt idx="9">
                <c:v>1</c:v>
              </c:pt>
            </c:numLit>
          </c:val>
        </c:ser>
        <c:axId val="32995003"/>
        <c:axId val="28519572"/>
      </c:barChart>
      <c:catAx>
        <c:axId val="32995003"/>
        <c:scaling>
          <c:orientation val="minMax"/>
        </c:scaling>
        <c:axPos val="b"/>
        <c:delete val="0"/>
        <c:numFmt formatCode="General" sourceLinked="1"/>
        <c:majorTickMark val="out"/>
        <c:minorTickMark val="none"/>
        <c:tickLblPos val="nextTo"/>
        <c:spPr>
          <a:ln w="3175">
            <a:solidFill>
              <a:srgbClr val="808080"/>
            </a:solidFill>
          </a:ln>
        </c:spPr>
        <c:crossAx val="28519572"/>
        <c:crosses val="autoZero"/>
        <c:auto val="0"/>
        <c:lblOffset val="100"/>
        <c:tickLblSkip val="1"/>
        <c:noMultiLvlLbl val="0"/>
      </c:catAx>
      <c:valAx>
        <c:axId val="285195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995003"/>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[0]NMBR-Table2!PivotTable13</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5</c:v>
              </c:pt>
              <c:pt idx="1">
                <c:v>1</c:v>
              </c:pt>
              <c:pt idx="2">
                <c:v>4</c:v>
              </c:pt>
              <c:pt idx="3">
                <c:v>1</c:v>
              </c:pt>
              <c:pt idx="4">
                <c:v>1</c:v>
              </c:pt>
              <c:pt idx="5">
                <c:v>1</c:v>
              </c:pt>
              <c:pt idx="6">
                <c:v>27</c:v>
              </c:pt>
              <c:pt idx="7">
                <c:v>48</c:v>
              </c:pt>
              <c:pt idx="8">
                <c:v>8</c:v>
              </c:pt>
              <c:pt idx="9">
                <c:v>5</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3</c:v>
              </c:pt>
              <c:pt idx="1">
                <c:v>1</c:v>
              </c:pt>
              <c:pt idx="2">
                <c:v>5</c:v>
              </c:pt>
              <c:pt idx="3">
                <c:v>2</c:v>
              </c:pt>
              <c:pt idx="4">
                <c:v>4</c:v>
              </c:pt>
              <c:pt idx="5">
                <c:v>1</c:v>
              </c:pt>
              <c:pt idx="6">
                <c:v>14</c:v>
              </c:pt>
              <c:pt idx="7">
                <c:v>31</c:v>
              </c:pt>
              <c:pt idx="8">
                <c:v>8</c:v>
              </c:pt>
              <c:pt idx="9">
                <c:v>14</c:v>
              </c:pt>
            </c:numLit>
          </c:val>
        </c:ser>
        <c:axId val="55349557"/>
        <c:axId val="28383966"/>
      </c:barChart>
      <c:catAx>
        <c:axId val="55349557"/>
        <c:scaling>
          <c:orientation val="minMax"/>
        </c:scaling>
        <c:axPos val="b"/>
        <c:delete val="0"/>
        <c:numFmt formatCode="General" sourceLinked="1"/>
        <c:majorTickMark val="out"/>
        <c:minorTickMark val="none"/>
        <c:tickLblPos val="nextTo"/>
        <c:spPr>
          <a:ln w="3175">
            <a:solidFill>
              <a:srgbClr val="808080"/>
            </a:solidFill>
          </a:ln>
        </c:spPr>
        <c:crossAx val="28383966"/>
        <c:crosses val="autoZero"/>
        <c:auto val="0"/>
        <c:lblOffset val="100"/>
        <c:tickLblSkip val="1"/>
        <c:noMultiLvlLbl val="0"/>
      </c:catAx>
      <c:valAx>
        <c:axId val="283839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34955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0.020995788244878077</c:v>
              </c:pt>
              <c:pt idx="1">
                <c:v>0.0026002797901054156</c:v>
              </c:pt>
              <c:pt idx="2">
                <c:v>0.005248593049025795</c:v>
              </c:pt>
              <c:pt idx="3">
                <c:v>0.021113081665399883</c:v>
              </c:pt>
              <c:pt idx="4">
                <c:v>0.0014843776672411207</c:v>
              </c:pt>
              <c:pt idx="5">
                <c:v>0.0022889685449942548</c:v>
              </c:pt>
              <c:pt idx="6">
                <c:v>0.006512612035017591</c:v>
              </c:pt>
              <c:pt idx="7">
                <c:v>0.011572902049850274</c:v>
              </c:pt>
              <c:pt idx="8">
                <c:v>0.00714249364094863</c:v>
              </c:pt>
              <c:pt idx="9">
                <c:v>0.005006668882952092</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0.011746832270897614</c:v>
              </c:pt>
              <c:pt idx="1">
                <c:v>0.002477019452033757</c:v>
              </c:pt>
              <c:pt idx="2">
                <c:v>0.006478462997610743</c:v>
              </c:pt>
              <c:pt idx="3">
                <c:v>0.002488174948556983</c:v>
              </c:pt>
              <c:pt idx="4">
                <c:v>0.005287501272304994</c:v>
              </c:pt>
              <c:pt idx="5">
                <c:v>0.03687043728338618</c:v>
              </c:pt>
              <c:pt idx="6">
                <c:v>0.00349304447518878</c:v>
              </c:pt>
              <c:pt idx="7">
                <c:v>0.007987817290274703</c:v>
              </c:pt>
              <c:pt idx="8">
                <c:v>0.007968968835355129</c:v>
              </c:pt>
              <c:pt idx="9">
                <c:v>0.020854373907007367</c:v>
              </c:pt>
            </c:numLit>
          </c:val>
        </c:ser>
        <c:axId val="54129103"/>
        <c:axId val="17399880"/>
      </c:barChart>
      <c:catAx>
        <c:axId val="54129103"/>
        <c:scaling>
          <c:orientation val="minMax"/>
        </c:scaling>
        <c:axPos val="b"/>
        <c:delete val="0"/>
        <c:numFmt formatCode="General" sourceLinked="1"/>
        <c:majorTickMark val="out"/>
        <c:minorTickMark val="none"/>
        <c:tickLblPos val="nextTo"/>
        <c:spPr>
          <a:ln w="3175">
            <a:solidFill>
              <a:srgbClr val="808080"/>
            </a:solidFill>
          </a:ln>
        </c:spPr>
        <c:crossAx val="17399880"/>
        <c:crosses val="autoZero"/>
        <c:auto val="0"/>
        <c:lblOffset val="100"/>
        <c:tickLblSkip val="1"/>
        <c:noMultiLvlLbl val="0"/>
      </c:catAx>
      <c:valAx>
        <c:axId val="173998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29103"/>
        <c:crossesAt val="1"/>
        <c:crossBetween val="between"/>
        <c:dispUnits/>
      </c:valAx>
      <c:dTable>
        <c:showHorzBorder val="1"/>
        <c:showVertBorder val="1"/>
        <c:showOutline val="1"/>
        <c:showKeys val="1"/>
        <c:spPr>
          <a:ln w="3175">
            <a:solidFill>
              <a:srgbClr val="808080"/>
            </a:solidFill>
          </a:ln>
        </c:spPr>
      </c:dTable>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0.012697606501174529</c:v>
              </c:pt>
              <c:pt idx="2">
                <c:v>0.005234875789484705</c:v>
              </c:pt>
              <c:pt idx="3">
                <c:v>0.0043688090335320656</c:v>
              </c:pt>
              <c:pt idx="4">
                <c:v>0.003690627037533677</c:v>
              </c:pt>
              <c:pt idx="5">
                <c:v>0.0014961906984816656</c:v>
              </c:pt>
              <c:pt idx="6">
                <c:v>0.0024102367575566945</c:v>
              </c:pt>
              <c:pt idx="7">
                <c:v>0.005820095042152038</c:v>
              </c:pt>
              <c:pt idx="8">
                <c:v>0.00998980540358564</c:v>
              </c:pt>
              <c:pt idx="9">
                <c:v>0.005744628293826248</c:v>
              </c:pt>
              <c:pt idx="10">
                <c:v>0.0052084743961815635</c:v>
              </c:pt>
              <c:pt idx="11">
                <c:v>0.020995788244878077</c:v>
              </c:pt>
              <c:pt idx="12">
                <c:v>0.0026002797901054156</c:v>
              </c:pt>
              <c:pt idx="13">
                <c:v>0.005248593049025795</c:v>
              </c:pt>
              <c:pt idx="14">
                <c:v>0.021113081665399883</c:v>
              </c:pt>
              <c:pt idx="15">
                <c:v>0.0014843776672411207</c:v>
              </c:pt>
              <c:pt idx="16">
                <c:v>0.0022889685449942548</c:v>
              </c:pt>
              <c:pt idx="17">
                <c:v>0.006512612035017591</c:v>
              </c:pt>
              <c:pt idx="18">
                <c:v>0.011572902049850274</c:v>
              </c:pt>
              <c:pt idx="19">
                <c:v>0.00714249364094863</c:v>
              </c:pt>
              <c:pt idx="20">
                <c:v>0.005006668882952092</c:v>
              </c:pt>
              <c:pt idx="21">
                <c:v>0.01339614637522606</c:v>
              </c:pt>
              <c:pt idx="22">
                <c:v>0</c:v>
              </c:pt>
              <c:pt idx="23">
                <c:v>0.0039274829547239765</c:v>
              </c:pt>
              <c:pt idx="24">
                <c:v>0.024022292687614105</c:v>
              </c:pt>
              <c:pt idx="25">
                <c:v>0.004171197050129446</c:v>
              </c:pt>
              <c:pt idx="26">
                <c:v>0.0021785068514040477</c:v>
              </c:pt>
              <c:pt idx="27">
                <c:v>0.006487395111435427</c:v>
              </c:pt>
              <c:pt idx="28">
                <c:v>0.010240269300463931</c:v>
              </c:pt>
              <c:pt idx="29">
                <c:v>0.00922675591456024</c:v>
              </c:pt>
              <c:pt idx="30">
                <c:v>0.005728995592492724</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0.011992660491779031</c:v>
              </c:pt>
              <c:pt idx="2">
                <c:v>0.006806348053951652</c:v>
              </c:pt>
              <c:pt idx="3">
                <c:v>0.017521726941407346</c:v>
              </c:pt>
              <c:pt idx="4">
                <c:v>0.006268602076662496</c:v>
              </c:pt>
              <c:pt idx="5">
                <c:v>0.0026647764519034498</c:v>
              </c:pt>
              <c:pt idx="6">
                <c:v>0</c:v>
              </c:pt>
              <c:pt idx="7">
                <c:v>0.0024960275721189725</c:v>
              </c:pt>
              <c:pt idx="8">
                <c:v>0.009022497468544997</c:v>
              </c:pt>
              <c:pt idx="9">
                <c:v>0.010512384114105622</c:v>
              </c:pt>
              <c:pt idx="10">
                <c:v>0.006711304297248142</c:v>
              </c:pt>
              <c:pt idx="11">
                <c:v>0.011746832270897614</c:v>
              </c:pt>
              <c:pt idx="12">
                <c:v>0.002477019452033757</c:v>
              </c:pt>
              <c:pt idx="13">
                <c:v>0.006478462997610743</c:v>
              </c:pt>
              <c:pt idx="14">
                <c:v>0.002488174948556983</c:v>
              </c:pt>
              <c:pt idx="15">
                <c:v>0.005287501272304994</c:v>
              </c:pt>
              <c:pt idx="16">
                <c:v>0.03687043728338618</c:v>
              </c:pt>
              <c:pt idx="17">
                <c:v>0.00349304447518878</c:v>
              </c:pt>
              <c:pt idx="18">
                <c:v>0.007987817290274703</c:v>
              </c:pt>
              <c:pt idx="19">
                <c:v>0.007968968835355129</c:v>
              </c:pt>
              <c:pt idx="20">
                <c:v>0.020854373907007367</c:v>
              </c:pt>
              <c:pt idx="21">
                <c:v>0.01200326488804955</c:v>
              </c:pt>
              <c:pt idx="22">
                <c:v>0.0024016984811658804</c:v>
              </c:pt>
              <c:pt idx="23">
                <c:v>0.0013350457520179217</c:v>
              </c:pt>
              <c:pt idx="24">
                <c:v>0.00362935128975047</c:v>
              </c:pt>
              <c:pt idx="25">
                <c:v>0.004155786586506161</c:v>
              </c:pt>
              <c:pt idx="26">
                <c:v>0.04040730564085986</c:v>
              </c:pt>
              <c:pt idx="27">
                <c:v>0.0020035322273167593</c:v>
              </c:pt>
              <c:pt idx="28">
                <c:v>0.0069928218683521365</c:v>
              </c:pt>
              <c:pt idx="29">
                <c:v>0.008462806435870263</c:v>
              </c:pt>
              <c:pt idx="30">
                <c:v>0.008410228519925934</c:v>
              </c:pt>
            </c:numLit>
          </c:val>
        </c:ser>
        <c:axId val="22381193"/>
        <c:axId val="104146"/>
      </c:barChart>
      <c:catAx>
        <c:axId val="22381193"/>
        <c:scaling>
          <c:orientation val="minMax"/>
        </c:scaling>
        <c:axPos val="b"/>
        <c:delete val="0"/>
        <c:numFmt formatCode="General" sourceLinked="1"/>
        <c:majorTickMark val="out"/>
        <c:minorTickMark val="none"/>
        <c:tickLblPos val="nextTo"/>
        <c:spPr>
          <a:ln w="3175">
            <a:solidFill>
              <a:srgbClr val="808080"/>
            </a:solidFill>
          </a:ln>
        </c:spPr>
        <c:crossAx val="104146"/>
        <c:crosses val="autoZero"/>
        <c:auto val="0"/>
        <c:lblOffset val="100"/>
        <c:tickLblSkip val="2"/>
        <c:noMultiLvlLbl val="0"/>
      </c:catAx>
      <c:valAx>
        <c:axId val="1041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 Patients per 1,000 Enrollees)
</a:t>
                </a:r>
              </a:p>
            </c:rich>
          </c:tx>
          <c:layout>
            <c:manualLayout>
              <c:xMode val="factor"/>
              <c:yMode val="factor"/>
              <c:x val="-0.002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81193"/>
        <c:crossesAt val="1"/>
        <c:crossBetween val="between"/>
        <c:dispUnits/>
      </c:valAx>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c:v>
              </c:pt>
              <c:pt idx="3">
                <c:v>16</c:v>
              </c:pt>
              <c:pt idx="4">
                <c:v>1</c:v>
              </c:pt>
              <c:pt idx="5">
                <c:v>1</c:v>
              </c:pt>
              <c:pt idx="6">
                <c:v>1.4074074074074074</c:v>
              </c:pt>
              <c:pt idx="7">
                <c:v>3.125</c:v>
              </c:pt>
              <c:pt idx="8">
                <c:v>1.125</c:v>
              </c:pt>
              <c:pt idx="9">
                <c:v>4.6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1.8</c:v>
              </c:pt>
              <c:pt idx="3">
                <c:v>7</c:v>
              </c:pt>
              <c:pt idx="4">
                <c:v>1.25</c:v>
              </c:pt>
              <c:pt idx="5">
                <c:v>8</c:v>
              </c:pt>
              <c:pt idx="6">
                <c:v>2</c:v>
              </c:pt>
              <c:pt idx="7">
                <c:v>2.096774193548387</c:v>
              </c:pt>
              <c:pt idx="8">
                <c:v>1.375</c:v>
              </c:pt>
              <c:pt idx="9">
                <c:v>2.857142857142857</c:v>
              </c:pt>
            </c:numLit>
          </c:val>
        </c:ser>
        <c:axId val="937315"/>
        <c:axId val="8435836"/>
      </c:barChart>
      <c:catAx>
        <c:axId val="937315"/>
        <c:scaling>
          <c:orientation val="minMax"/>
        </c:scaling>
        <c:axPos val="b"/>
        <c:delete val="0"/>
        <c:numFmt formatCode="General" sourceLinked="1"/>
        <c:majorTickMark val="out"/>
        <c:minorTickMark val="none"/>
        <c:tickLblPos val="nextTo"/>
        <c:spPr>
          <a:ln w="3175">
            <a:solidFill>
              <a:srgbClr val="808080"/>
            </a:solidFill>
          </a:ln>
        </c:spPr>
        <c:crossAx val="8435836"/>
        <c:crosses val="autoZero"/>
        <c:auto val="0"/>
        <c:lblOffset val="100"/>
        <c:tickLblSkip val="1"/>
        <c:noMultiLvlLbl val="0"/>
      </c:catAx>
      <c:valAx>
        <c:axId val="843583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7315"/>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95250</xdr:rowOff>
    </xdr:from>
    <xdr:to>
      <xdr:col>14</xdr:col>
      <xdr:colOff>0</xdr:colOff>
      <xdr:row>29</xdr:row>
      <xdr:rowOff>76200</xdr:rowOff>
    </xdr:to>
    <xdr:graphicFrame>
      <xdr:nvGraphicFramePr>
        <xdr:cNvPr id="1" name="Chart 1"/>
        <xdr:cNvGraphicFramePr/>
      </xdr:nvGraphicFramePr>
      <xdr:xfrm>
        <a:off x="0" y="676275"/>
        <a:ext cx="8534400" cy="4686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24</xdr:row>
      <xdr:rowOff>19050</xdr:rowOff>
    </xdr:to>
    <xdr:graphicFrame>
      <xdr:nvGraphicFramePr>
        <xdr:cNvPr id="1" name="Chart 1"/>
        <xdr:cNvGraphicFramePr/>
      </xdr:nvGraphicFramePr>
      <xdr:xfrm>
        <a:off x="0" y="466725"/>
        <a:ext cx="8534400"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28</xdr:row>
      <xdr:rowOff>9525</xdr:rowOff>
    </xdr:to>
    <xdr:graphicFrame>
      <xdr:nvGraphicFramePr>
        <xdr:cNvPr id="1" name="Chart 1"/>
        <xdr:cNvGraphicFramePr/>
      </xdr:nvGraphicFramePr>
      <xdr:xfrm>
        <a:off x="0" y="476250"/>
        <a:ext cx="8524875" cy="4657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27</xdr:row>
      <xdr:rowOff>95250</xdr:rowOff>
    </xdr:to>
    <xdr:graphicFrame>
      <xdr:nvGraphicFramePr>
        <xdr:cNvPr id="1" name="Chart 1"/>
        <xdr:cNvGraphicFramePr/>
      </xdr:nvGraphicFramePr>
      <xdr:xfrm>
        <a:off x="0" y="466725"/>
        <a:ext cx="8820150"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25</xdr:row>
      <xdr:rowOff>95250</xdr:rowOff>
    </xdr:to>
    <xdr:graphicFrame>
      <xdr:nvGraphicFramePr>
        <xdr:cNvPr id="1" name="Chart 2"/>
        <xdr:cNvGraphicFramePr/>
      </xdr:nvGraphicFramePr>
      <xdr:xfrm>
        <a:off x="0" y="438150"/>
        <a:ext cx="8524875" cy="4200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prmem" formula="Events/Member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8" cacheId="1"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D79" firstHeaderRow="2" firstDataRow="2" firstDataCol="3" rowPageCount="1" colPageCount="1"/>
  <pivotFields count="12">
    <pivotField axis="axisRow" compact="0" outline="0" subtotalTop="0" showAll="0">
      <items count="11">
        <item x="0"/>
        <item x="7"/>
        <item x="2"/>
        <item x="3"/>
        <item x="4"/>
        <item x="5"/>
        <item x="6"/>
        <item x="1"/>
        <item x="8"/>
        <item x="9"/>
        <item t="default"/>
      </items>
    </pivotField>
    <pivotField axis="axisRow" compact="0" outline="0" subtotalTop="0" showAll="0" defaultSubtotal="0">
      <items count="3">
        <item x="1"/>
        <item x="0"/>
        <item h="1" x="2"/>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72">
    <i>
      <x/>
      <x/>
      <x v="4"/>
    </i>
    <i>
      <x v="1"/>
      <x/>
      <x v="5"/>
    </i>
    <i r="2">
      <x v="7"/>
    </i>
    <i r="2">
      <x v="8"/>
    </i>
    <i r="2">
      <x v="9"/>
    </i>
    <i r="1">
      <x v="1"/>
      <x v="3"/>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v="6"/>
    </i>
    <i r="2">
      <x v="7"/>
    </i>
    <i r="2">
      <x v="8"/>
    </i>
    <i r="2">
      <x v="9"/>
    </i>
    <i r="1">
      <x v="1"/>
      <x v="7"/>
    </i>
    <i r="2">
      <x v="8"/>
    </i>
  </rowItems>
  <colItems count="1">
    <i/>
  </colItems>
  <pageFields count="1">
    <pageField fld="5" item="3" hier="0"/>
  </pageFields>
  <dataFields count="1">
    <dataField name="Sum of Patients" fld="7" baseField="0" baseItem="0"/>
  </dataFields>
  <formats count="11">
    <format dxfId="0">
      <pivotArea outline="0" fieldPosition="0" axis="axisRow" dataOnly="0" field="2" labelOnly="1" type="button"/>
    </format>
    <format dxfId="0">
      <pivotArea outline="0" fieldPosition="1" axis="axisRow" dataOnly="0" field="1" labelOnly="1" type="button"/>
    </format>
    <format dxfId="0">
      <pivotArea outline="0" fieldPosition="2" axis="axisRow" dataOnly="0" field="0" labelOnly="1" type="button"/>
    </format>
    <format dxfId="0">
      <pivotArea outline="0" fieldPosition="0" dataOnly="0" labelOnly="1">
        <references count="1">
          <reference field="4294967294" count="1">
            <x v="0"/>
          </reference>
        </references>
      </pivotArea>
    </format>
    <format dxfId="1">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1" cacheId="2"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G17" firstHeaderRow="1" firstDataRow="2" firstDataCol="1" rowPageCount="1" colPageCount="1"/>
  <pivotFields count="12">
    <pivotField axis="axisRow" compact="0" outline="0" subtotalTop="0" showAll="0">
      <items count="11">
        <item x="0"/>
        <item x="7"/>
        <item x="2"/>
        <item x="3"/>
        <item x="4"/>
        <item x="5"/>
        <item x="6"/>
        <item x="1"/>
        <item x="8"/>
        <item x="9"/>
        <item t="default"/>
      </items>
    </pivotField>
    <pivotField compact="0" outline="0" subtotalTop="0" showAll="0"/>
    <pivotField axis="axisCol" compact="0" outline="0" subtotalTop="0" showAll="0">
      <items count="7">
        <item x="4"/>
        <item x="3"/>
        <item x="1"/>
        <item x="0"/>
        <item x="2"/>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2"/>
  </colFields>
  <colItems count="6">
    <i>
      <x/>
    </i>
    <i>
      <x v="1"/>
    </i>
    <i>
      <x v="2"/>
    </i>
    <i>
      <x v="3"/>
    </i>
    <i>
      <x v="4"/>
    </i>
    <i>
      <x v="5"/>
    </i>
  </colItems>
  <pageFields count="1">
    <pageField fld="5" item="3" hier="0"/>
  </pageFields>
  <dataFields count="1">
    <dataField name="Sum of Patients" fld="7" baseField="0" baseItem="0" numFmtId="3"/>
  </dataFields>
  <formats count="11">
    <format dxfId="2">
      <pivotArea outline="0" fieldPosition="0" axis="axisPage" dataOnly="0" field="5" labelOnly="1" type="button"/>
    </format>
    <format dxfId="2">
      <pivotArea outline="0" fieldPosition="0" dataOnly="0" labelOnly="1">
        <references count="1">
          <reference field="5" count="1">
            <x v="1"/>
          </reference>
        </references>
      </pivotArea>
    </format>
    <format dxfId="5">
      <pivotArea outline="0" fieldPosition="0">
        <references count="1">
          <reference field="2" count="0"/>
        </references>
      </pivotArea>
    </format>
    <format dxfId="5">
      <pivotArea outline="0" fieldPosition="0" dataOnly="0" labelOnly="1">
        <references count="1">
          <reference field="2" count="0"/>
        </references>
      </pivotArea>
    </format>
    <format dxfId="1">
      <pivotArea outline="0" fieldPosition="0"/>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format>
    <format dxfId="6">
      <pivotArea outline="0" fieldPosition="0" dataOnly="0" labelOnly="1">
        <references count="1">
          <reference field="2" count="0"/>
        </references>
      </pivotArea>
    </format>
    <format dxfId="7">
      <pivotArea outline="0" fieldPosition="0"/>
    </format>
    <format dxfId="7">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3" cacheId="3"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2">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h="1" x="3"/>
        <item h="1" x="1"/>
        <item x="0"/>
        <item h="1" x="2"/>
        <item h="1" x="4"/>
        <item h="1"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Sum of Patients" fld="7" baseField="0" baseItem="0"/>
  </dataFields>
  <formats count="14">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 dxfId="4">
      <pivotArea outline="0" fieldPosition="1" axis="axisPage" dataOnly="0" field="2" labelOnly="1" type="button"/>
    </format>
    <format dxfId="4">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Prevalence Rate (Patients per 1,000 Enrollees)" fld="12" baseField="0" baseItem="0" numFmtId="164"/>
  </dataFields>
  <formats count="11">
    <format dxfId="8">
      <pivotArea outline="0" fieldPosition="0"/>
    </format>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5"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38" firstHeaderRow="1" firstDataRow="2" firstDataCol="2" rowPageCount="1"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2"/>
    <field x="0"/>
  </rowFields>
  <rowItems count="31">
    <i>
      <x v="1"/>
      <x v="7"/>
    </i>
    <i>
      <x v="2"/>
      <x/>
    </i>
    <i r="1">
      <x v="1"/>
    </i>
    <i r="1">
      <x v="2"/>
    </i>
    <i r="1">
      <x v="3"/>
    </i>
    <i r="1">
      <x v="4"/>
    </i>
    <i r="1">
      <x v="5"/>
    </i>
    <i r="1">
      <x v="6"/>
    </i>
    <i r="1">
      <x v="7"/>
    </i>
    <i r="1">
      <x v="8"/>
    </i>
    <i r="1">
      <x v="9"/>
    </i>
    <i>
      <x v="3"/>
      <x/>
    </i>
    <i r="1">
      <x v="1"/>
    </i>
    <i r="1">
      <x v="2"/>
    </i>
    <i r="1">
      <x v="3"/>
    </i>
    <i r="1">
      <x v="4"/>
    </i>
    <i r="1">
      <x v="5"/>
    </i>
    <i r="1">
      <x v="6"/>
    </i>
    <i r="1">
      <x v="7"/>
    </i>
    <i r="1">
      <x v="8"/>
    </i>
    <i r="1">
      <x v="9"/>
    </i>
    <i>
      <x v="4"/>
      <x/>
    </i>
    <i r="1">
      <x v="1"/>
    </i>
    <i r="1">
      <x v="2"/>
    </i>
    <i r="1">
      <x v="3"/>
    </i>
    <i r="1">
      <x v="4"/>
    </i>
    <i r="1">
      <x v="5"/>
    </i>
    <i r="1">
      <x v="6"/>
    </i>
    <i r="1">
      <x v="7"/>
    </i>
    <i r="1">
      <x v="8"/>
    </i>
    <i r="1">
      <x v="9"/>
    </i>
  </rowItems>
  <colFields count="1">
    <field x="1"/>
  </colFields>
  <colItems count="2">
    <i>
      <x/>
    </i>
    <i>
      <x v="1"/>
    </i>
  </colItems>
  <pageFields count="1">
    <pageField fld="5" item="2" hier="0"/>
  </pageFields>
  <dataFields count="1">
    <dataField name="Prevalence Rate (Patients per 1,000 Enrollees)" fld="12" baseField="0" baseItem="0" numFmtId="164"/>
  </dataFields>
  <formats count="9">
    <format dxfId="8">
      <pivotArea outline="0" fieldPosition="0"/>
    </format>
    <format dxfId="8">
      <pivotArea outline="0" fieldPosition="0" axis="axisCol" dataOnly="0" field="1" labelOnly="1" type="button"/>
    </format>
    <format dxfId="8">
      <pivotArea outline="0" fieldPosition="0" dataOnly="0" labelOnly="1" type="topRight"/>
    </format>
    <format dxfId="8">
      <pivotArea outline="0" fieldPosition="0" dataOnly="0" labelOnly="1">
        <references count="1">
          <reference field="1" count="0"/>
        </references>
      </pivotArea>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dataOnly="0">
        <references count="2">
          <reference field="1" count="1">
            <x v="1"/>
          </reference>
          <reference field="5" count="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6" applyNumberFormats="0" applyBorderFormats="0" applyFontFormats="0" applyPatternFormats="0" applyAlignmentFormats="0" applyWidthHeightFormats="0" dataCaption="Data" errorCaption="---" showError="1"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Events per Patient" fld="12" baseField="0" baseItem="0" numFmtId="2"/>
  </dataFields>
  <formats count="11">
    <format dxfId="9">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38" t="s">
        <v>53</v>
      </c>
    </row>
    <row r="2" ht="14.25">
      <c r="A2" s="39"/>
    </row>
    <row r="3" ht="15">
      <c r="A3" s="40" t="s">
        <v>54</v>
      </c>
    </row>
    <row r="4" ht="9.75" customHeight="1">
      <c r="A4" s="41"/>
    </row>
    <row r="5" ht="28.5">
      <c r="A5" s="42" t="s">
        <v>55</v>
      </c>
    </row>
    <row r="6" ht="15" customHeight="1">
      <c r="A6" s="42" t="s">
        <v>56</v>
      </c>
    </row>
    <row r="7" ht="28.5">
      <c r="A7" s="43" t="s">
        <v>57</v>
      </c>
    </row>
    <row r="8" ht="42.75">
      <c r="A8" s="42" t="s">
        <v>58</v>
      </c>
    </row>
    <row r="9" ht="42.75">
      <c r="A9" s="42" t="s">
        <v>59</v>
      </c>
    </row>
    <row r="10" ht="28.5">
      <c r="A10" s="44" t="s">
        <v>60</v>
      </c>
    </row>
    <row r="11" ht="28.5">
      <c r="A11" s="41" t="s">
        <v>61</v>
      </c>
    </row>
    <row r="12" ht="14.25">
      <c r="A12" s="39"/>
    </row>
    <row r="13" ht="15">
      <c r="A13" s="45" t="s">
        <v>62</v>
      </c>
    </row>
    <row r="14" ht="9.75" customHeight="1">
      <c r="A14" s="46"/>
    </row>
    <row r="15" ht="114.75">
      <c r="A15" s="46" t="s">
        <v>63</v>
      </c>
    </row>
    <row r="16" ht="9.75" customHeight="1">
      <c r="A16" s="46"/>
    </row>
    <row r="17" ht="75" customHeight="1">
      <c r="A17" s="46" t="s">
        <v>64</v>
      </c>
    </row>
    <row r="18" ht="9.75" customHeight="1">
      <c r="A18" s="46"/>
    </row>
    <row r="19" ht="86.25">
      <c r="A19" s="46" t="s">
        <v>65</v>
      </c>
    </row>
    <row r="20" ht="9.75" customHeight="1">
      <c r="A20" s="46"/>
    </row>
    <row r="21" ht="72">
      <c r="A21" s="47" t="s">
        <v>66</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FFC000"/>
  </sheetPr>
  <dimension ref="A1:L53"/>
  <sheetViews>
    <sheetView showGridLines="0" view="pageLayout" workbookViewId="0" topLeftCell="A1">
      <selection activeCell="D15" sqref="D15"/>
    </sheetView>
  </sheetViews>
  <sheetFormatPr defaultColWidth="9.140625" defaultRowHeight="15"/>
  <cols>
    <col min="1" max="1" width="40.421875" style="0" customWidth="1"/>
    <col min="2" max="2" width="15.28125" style="0" customWidth="1"/>
    <col min="3" max="4" width="23.140625" style="7" customWidth="1"/>
    <col min="5" max="5" width="7.7109375" style="7" bestFit="1" customWidth="1"/>
    <col min="6" max="6" width="12.00390625" style="0" bestFit="1" customWidth="1"/>
  </cols>
  <sheetData>
    <row r="1" spans="1:5" s="1" customFormat="1" ht="15.75" customHeight="1" thickBot="1">
      <c r="A1" s="6"/>
      <c r="B1" s="6"/>
      <c r="C1" s="6"/>
      <c r="D1" s="7"/>
      <c r="E1" s="7"/>
    </row>
    <row r="2" spans="1:5" s="1" customFormat="1" ht="14.25">
      <c r="A2" s="55" t="str">
        <f>CONCATENATE("Table 5. Prevalence Rate (Gammagard Patients per 1,000 Enrollees) in ",'PR-Table2'!B4," Setting, by Age Group, Sex, and Year")</f>
        <v>Table 5. Prevalence Rate (Gammagard Patients per 1,000 Enrollees) in Inpatient Setting, by Age Group, Sex, and Year</v>
      </c>
      <c r="B2" s="56"/>
      <c r="C2" s="56"/>
      <c r="D2" s="65"/>
      <c r="E2" s="7"/>
    </row>
    <row r="3" spans="1:5" s="1" customFormat="1" ht="4.5" customHeight="1">
      <c r="A3" s="2"/>
      <c r="B3" s="5"/>
      <c r="C3" s="17"/>
      <c r="D3" s="8"/>
      <c r="E3" s="7"/>
    </row>
    <row r="4" spans="1:12" ht="30" customHeight="1">
      <c r="A4" s="20" t="s">
        <v>3</v>
      </c>
      <c r="B4" s="98" t="s">
        <v>32</v>
      </c>
      <c r="C4" s="53" t="s">
        <v>48</v>
      </c>
      <c r="D4" s="53"/>
      <c r="E4" s="10"/>
      <c r="F4" s="11"/>
      <c r="G4" s="11"/>
      <c r="H4" s="11"/>
      <c r="I4" s="11"/>
      <c r="J4" s="11"/>
      <c r="K4" s="11"/>
      <c r="L4" s="11"/>
    </row>
    <row r="5" spans="1:4" ht="14.25">
      <c r="A5" s="3"/>
      <c r="B5" s="15"/>
      <c r="C5" s="18"/>
      <c r="D5" s="9"/>
    </row>
    <row r="6" spans="1:5" ht="14.25">
      <c r="A6" s="69" t="s">
        <v>25</v>
      </c>
      <c r="B6" s="70"/>
      <c r="C6" s="112" t="s">
        <v>1</v>
      </c>
      <c r="D6" s="113"/>
      <c r="E6"/>
    </row>
    <row r="7" spans="1:5" ht="14.25">
      <c r="A7" s="69" t="s">
        <v>2</v>
      </c>
      <c r="B7" s="69" t="s">
        <v>0</v>
      </c>
      <c r="C7" s="106" t="s">
        <v>6</v>
      </c>
      <c r="D7" s="109" t="s">
        <v>4</v>
      </c>
      <c r="E7"/>
    </row>
    <row r="8" spans="1:5" ht="14.25">
      <c r="A8" s="72">
        <v>2007</v>
      </c>
      <c r="B8" s="72" t="s">
        <v>5</v>
      </c>
      <c r="C8" s="106" t="s">
        <v>31</v>
      </c>
      <c r="D8" s="109" t="s">
        <v>31</v>
      </c>
      <c r="E8"/>
    </row>
    <row r="9" spans="1:5" ht="14.25">
      <c r="A9" s="72">
        <v>2008</v>
      </c>
      <c r="B9" s="72" t="s">
        <v>15</v>
      </c>
      <c r="C9" s="106">
        <v>0.012697606501174529</v>
      </c>
      <c r="D9" s="109">
        <v>0.011992660491779031</v>
      </c>
      <c r="E9"/>
    </row>
    <row r="10" spans="1:5" ht="14.25">
      <c r="A10" s="73"/>
      <c r="B10" s="74" t="s">
        <v>14</v>
      </c>
      <c r="C10" s="107">
        <v>0.005234875789484705</v>
      </c>
      <c r="D10" s="110">
        <v>0.006806348053951652</v>
      </c>
      <c r="E10"/>
    </row>
    <row r="11" spans="1:5" ht="14.25">
      <c r="A11" s="73"/>
      <c r="B11" s="74" t="s">
        <v>13</v>
      </c>
      <c r="C11" s="107">
        <v>0.0043688090335320656</v>
      </c>
      <c r="D11" s="110">
        <v>0.017521726941407346</v>
      </c>
      <c r="E11"/>
    </row>
    <row r="12" spans="1:5" ht="14.25">
      <c r="A12" s="73"/>
      <c r="B12" s="74" t="s">
        <v>12</v>
      </c>
      <c r="C12" s="107">
        <v>0.003690627037533677</v>
      </c>
      <c r="D12" s="110">
        <v>0.006268602076662496</v>
      </c>
      <c r="E12"/>
    </row>
    <row r="13" spans="1:5" ht="14.25">
      <c r="A13" s="73"/>
      <c r="B13" s="74" t="s">
        <v>7</v>
      </c>
      <c r="C13" s="107">
        <v>0.0014961906984816656</v>
      </c>
      <c r="D13" s="110">
        <v>0.0026647764519034498</v>
      </c>
      <c r="E13"/>
    </row>
    <row r="14" spans="1:5" ht="14.25">
      <c r="A14" s="73"/>
      <c r="B14" s="74" t="s">
        <v>8</v>
      </c>
      <c r="C14" s="107">
        <v>0.0024102367575566945</v>
      </c>
      <c r="D14" s="110" t="s">
        <v>31</v>
      </c>
      <c r="E14"/>
    </row>
    <row r="15" spans="1:5" ht="14.25">
      <c r="A15" s="73"/>
      <c r="B15" s="74" t="s">
        <v>9</v>
      </c>
      <c r="C15" s="107">
        <v>0.005820095042152038</v>
      </c>
      <c r="D15" s="110">
        <v>0.0024960275721189725</v>
      </c>
      <c r="E15"/>
    </row>
    <row r="16" spans="1:5" ht="14.25">
      <c r="A16" s="73"/>
      <c r="B16" s="74" t="s">
        <v>5</v>
      </c>
      <c r="C16" s="107">
        <v>0.00998980540358564</v>
      </c>
      <c r="D16" s="110">
        <v>0.009022497468544997</v>
      </c>
      <c r="E16"/>
    </row>
    <row r="17" spans="1:5" ht="14.25">
      <c r="A17" s="73"/>
      <c r="B17" s="74" t="s">
        <v>10</v>
      </c>
      <c r="C17" s="107">
        <v>0.005744628293826248</v>
      </c>
      <c r="D17" s="110">
        <v>0.010512384114105622</v>
      </c>
      <c r="E17"/>
    </row>
    <row r="18" spans="1:5" ht="14.25">
      <c r="A18" s="73"/>
      <c r="B18" s="74" t="s">
        <v>11</v>
      </c>
      <c r="C18" s="107">
        <v>0.0052084743961815635</v>
      </c>
      <c r="D18" s="110">
        <v>0.006711304297248142</v>
      </c>
      <c r="E18"/>
    </row>
    <row r="19" spans="1:5" ht="14.25">
      <c r="A19" s="72">
        <v>2009</v>
      </c>
      <c r="B19" s="72" t="s">
        <v>15</v>
      </c>
      <c r="C19" s="106">
        <v>0.020995788244878077</v>
      </c>
      <c r="D19" s="109">
        <v>0.011746832270897614</v>
      </c>
      <c r="E19"/>
    </row>
    <row r="20" spans="1:5" ht="14.25">
      <c r="A20" s="73"/>
      <c r="B20" s="74" t="s">
        <v>14</v>
      </c>
      <c r="C20" s="107">
        <v>0.0026002797901054156</v>
      </c>
      <c r="D20" s="110">
        <v>0.002477019452033757</v>
      </c>
      <c r="E20"/>
    </row>
    <row r="21" spans="1:5" ht="14.25">
      <c r="A21" s="73"/>
      <c r="B21" s="74" t="s">
        <v>13</v>
      </c>
      <c r="C21" s="107">
        <v>0.005248593049025795</v>
      </c>
      <c r="D21" s="110">
        <v>0.006478462997610743</v>
      </c>
      <c r="E21"/>
    </row>
    <row r="22" spans="1:5" ht="14.25">
      <c r="A22" s="73"/>
      <c r="B22" s="74" t="s">
        <v>12</v>
      </c>
      <c r="C22" s="107">
        <v>0.021113081665399883</v>
      </c>
      <c r="D22" s="110">
        <v>0.002488174948556983</v>
      </c>
      <c r="E22"/>
    </row>
    <row r="23" spans="1:5" ht="14.25">
      <c r="A23" s="73"/>
      <c r="B23" s="74" t="s">
        <v>7</v>
      </c>
      <c r="C23" s="107">
        <v>0.0014843776672411207</v>
      </c>
      <c r="D23" s="110">
        <v>0.005287501272304994</v>
      </c>
      <c r="E23"/>
    </row>
    <row r="24" spans="1:5" ht="14.25">
      <c r="A24" s="73"/>
      <c r="B24" s="74" t="s">
        <v>8</v>
      </c>
      <c r="C24" s="107">
        <v>0.0022889685449942548</v>
      </c>
      <c r="D24" s="110">
        <v>0.03687043728338618</v>
      </c>
      <c r="E24"/>
    </row>
    <row r="25" spans="1:5" ht="14.25">
      <c r="A25" s="73"/>
      <c r="B25" s="74" t="s">
        <v>9</v>
      </c>
      <c r="C25" s="107">
        <v>0.006512612035017591</v>
      </c>
      <c r="D25" s="110">
        <v>0.00349304447518878</v>
      </c>
      <c r="E25"/>
    </row>
    <row r="26" spans="1:5" ht="14.25">
      <c r="A26" s="73"/>
      <c r="B26" s="74" t="s">
        <v>5</v>
      </c>
      <c r="C26" s="107">
        <v>0.011572902049850274</v>
      </c>
      <c r="D26" s="110">
        <v>0.007987817290274703</v>
      </c>
      <c r="E26"/>
    </row>
    <row r="27" spans="1:5" ht="14.25">
      <c r="A27" s="73"/>
      <c r="B27" s="74" t="s">
        <v>10</v>
      </c>
      <c r="C27" s="107">
        <v>0.00714249364094863</v>
      </c>
      <c r="D27" s="110">
        <v>0.007968968835355129</v>
      </c>
      <c r="E27"/>
    </row>
    <row r="28" spans="1:5" ht="14.25">
      <c r="A28" s="73"/>
      <c r="B28" s="74" t="s">
        <v>11</v>
      </c>
      <c r="C28" s="107">
        <v>0.005006668882952092</v>
      </c>
      <c r="D28" s="110">
        <v>0.020854373907007367</v>
      </c>
      <c r="E28"/>
    </row>
    <row r="29" spans="1:5" ht="14.25">
      <c r="A29" s="72">
        <v>2010</v>
      </c>
      <c r="B29" s="72" t="s">
        <v>15</v>
      </c>
      <c r="C29" s="106">
        <v>0.01339614637522606</v>
      </c>
      <c r="D29" s="109">
        <v>0.01200326488804955</v>
      </c>
      <c r="E29"/>
    </row>
    <row r="30" spans="1:5" ht="14.25">
      <c r="A30" s="73"/>
      <c r="B30" s="74" t="s">
        <v>14</v>
      </c>
      <c r="C30" s="107" t="s">
        <v>31</v>
      </c>
      <c r="D30" s="110">
        <v>0.0024016984811658804</v>
      </c>
      <c r="E30"/>
    </row>
    <row r="31" spans="1:5" ht="14.25">
      <c r="A31" s="73"/>
      <c r="B31" s="74" t="s">
        <v>13</v>
      </c>
      <c r="C31" s="107">
        <v>0.0039274829547239765</v>
      </c>
      <c r="D31" s="110">
        <v>0.0013350457520179217</v>
      </c>
      <c r="E31"/>
    </row>
    <row r="32" spans="1:5" ht="14.25">
      <c r="A32" s="73"/>
      <c r="B32" s="74" t="s">
        <v>12</v>
      </c>
      <c r="C32" s="107">
        <v>0.024022292687614105</v>
      </c>
      <c r="D32" s="110">
        <v>0.00362935128975047</v>
      </c>
      <c r="E32"/>
    </row>
    <row r="33" spans="1:5" ht="14.25">
      <c r="A33" s="73"/>
      <c r="B33" s="74" t="s">
        <v>7</v>
      </c>
      <c r="C33" s="107">
        <v>0.004171197050129446</v>
      </c>
      <c r="D33" s="110">
        <v>0.004155786586506161</v>
      </c>
      <c r="E33"/>
    </row>
    <row r="34" spans="1:5" ht="14.25">
      <c r="A34" s="73"/>
      <c r="B34" s="74" t="s">
        <v>8</v>
      </c>
      <c r="C34" s="107">
        <v>0.0021785068514040477</v>
      </c>
      <c r="D34" s="110">
        <v>0.04040730564085986</v>
      </c>
      <c r="E34"/>
    </row>
    <row r="35" spans="1:5" ht="14.25">
      <c r="A35" s="73"/>
      <c r="B35" s="74" t="s">
        <v>9</v>
      </c>
      <c r="C35" s="107">
        <v>0.006487395111435427</v>
      </c>
      <c r="D35" s="110">
        <v>0.0020035322273167593</v>
      </c>
      <c r="E35"/>
    </row>
    <row r="36" spans="1:5" ht="14.25">
      <c r="A36" s="73"/>
      <c r="B36" s="74" t="s">
        <v>5</v>
      </c>
      <c r="C36" s="107">
        <v>0.010240269300463931</v>
      </c>
      <c r="D36" s="110">
        <v>0.0069928218683521365</v>
      </c>
      <c r="E36"/>
    </row>
    <row r="37" spans="1:5" ht="14.25">
      <c r="A37" s="73"/>
      <c r="B37" s="74" t="s">
        <v>10</v>
      </c>
      <c r="C37" s="107">
        <v>0.00922675591456024</v>
      </c>
      <c r="D37" s="110">
        <v>0.008462806435870263</v>
      </c>
      <c r="E37"/>
    </row>
    <row r="38" spans="1:5" ht="14.25">
      <c r="A38" s="75"/>
      <c r="B38" s="76" t="s">
        <v>11</v>
      </c>
      <c r="C38" s="108">
        <v>0.005728995592492724</v>
      </c>
      <c r="D38" s="111">
        <v>0.008410228519925934</v>
      </c>
      <c r="E38"/>
    </row>
    <row r="39" spans="3:5" ht="14.25">
      <c r="C39"/>
      <c r="D39"/>
      <c r="E39"/>
    </row>
    <row r="40" spans="3:5" ht="14.25">
      <c r="C40"/>
      <c r="D40"/>
      <c r="E40"/>
    </row>
    <row r="41" spans="3:5" ht="14.25">
      <c r="C41"/>
      <c r="D41"/>
      <c r="E41"/>
    </row>
    <row r="42" spans="3:5" ht="14.25">
      <c r="C42"/>
      <c r="D42"/>
      <c r="E42"/>
    </row>
    <row r="43" spans="3:5" ht="14.25">
      <c r="C43"/>
      <c r="D43"/>
      <c r="E43"/>
    </row>
    <row r="44" spans="3:5" ht="14.25">
      <c r="C44"/>
      <c r="D44"/>
      <c r="E44"/>
    </row>
    <row r="45" spans="3:5" ht="14.25">
      <c r="C45"/>
      <c r="D45"/>
      <c r="E45"/>
    </row>
    <row r="46" spans="3:5" ht="14.25">
      <c r="C46"/>
      <c r="D46"/>
      <c r="E46"/>
    </row>
    <row r="47" spans="3:5" ht="14.25">
      <c r="C47"/>
      <c r="D47"/>
      <c r="E47"/>
    </row>
    <row r="48" spans="3:5" ht="14.25">
      <c r="C48"/>
      <c r="D48"/>
      <c r="E48"/>
    </row>
    <row r="49" spans="3:5" ht="14.25">
      <c r="C49"/>
      <c r="D49"/>
      <c r="E49"/>
    </row>
    <row r="50" spans="3:5" ht="14.25">
      <c r="C50"/>
      <c r="D50"/>
      <c r="E50"/>
    </row>
    <row r="51" spans="3:5" ht="14.25">
      <c r="C51"/>
      <c r="D51"/>
      <c r="E51"/>
    </row>
    <row r="52" spans="3:5" ht="14.25">
      <c r="C52"/>
      <c r="D52"/>
      <c r="E52"/>
    </row>
    <row r="53" spans="3:5" ht="14.25">
      <c r="C53"/>
      <c r="D53"/>
      <c r="E53"/>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FFC000"/>
  </sheetPr>
  <dimension ref="A1:N28"/>
  <sheetViews>
    <sheetView showGridLines="0" view="pageLayout" workbookViewId="0" topLeftCell="A1">
      <selection activeCell="C30" sqref="C30"/>
    </sheetView>
  </sheetViews>
  <sheetFormatPr defaultColWidth="9.140625" defaultRowHeight="15"/>
  <cols>
    <col min="1" max="10" width="9.140625" style="24" customWidth="1"/>
    <col min="11" max="11" width="13.421875" style="24" customWidth="1"/>
    <col min="12" max="16384" width="9.140625" style="24" customWidth="1"/>
  </cols>
  <sheetData>
    <row r="1" spans="1:14" ht="15" thickBot="1">
      <c r="A1" s="25"/>
      <c r="B1" s="25"/>
      <c r="C1" s="25"/>
      <c r="D1" s="25"/>
      <c r="E1" s="25"/>
      <c r="F1" s="25"/>
      <c r="G1" s="25"/>
      <c r="H1" s="25"/>
      <c r="I1" s="25"/>
      <c r="J1" s="25"/>
      <c r="K1" s="25"/>
      <c r="L1" s="25"/>
      <c r="M1" s="25"/>
      <c r="N1" s="25"/>
    </row>
    <row r="2" spans="1:14" ht="15">
      <c r="A2" s="66" t="str">
        <f>CONCATENATE("Figure 4. Prevalence Rate (Gammagard Patients per 1,000 Enrollees) in ",'PR-Table2'!B4," Setting, by Age Group, Sex, and Year")</f>
        <v>Figure 4. Prevalence Rate (Gammagard Patients per 1,000 Enrollees) in Inpatient Setting, by Age Group, Sex, and Year</v>
      </c>
      <c r="B2" s="67"/>
      <c r="C2" s="67"/>
      <c r="D2" s="67"/>
      <c r="E2" s="67"/>
      <c r="F2" s="67"/>
      <c r="G2" s="67"/>
      <c r="H2" s="67"/>
      <c r="I2" s="67"/>
      <c r="J2" s="67"/>
      <c r="K2" s="67"/>
      <c r="L2" s="67"/>
      <c r="M2" s="67"/>
      <c r="N2" s="68"/>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9"/>
      <c r="B28" s="30"/>
      <c r="C28" s="30"/>
      <c r="D28" s="30"/>
      <c r="E28" s="30"/>
      <c r="F28" s="30"/>
      <c r="G28" s="30"/>
      <c r="H28" s="30"/>
      <c r="I28" s="30"/>
      <c r="J28" s="30"/>
      <c r="K28" s="30"/>
      <c r="L28" s="30"/>
      <c r="M28" s="30"/>
      <c r="N28"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theme="5" tint="-0.24997000396251678"/>
  </sheetPr>
  <dimension ref="A1:L18"/>
  <sheetViews>
    <sheetView showGridLines="0" view="pageLayout" workbookViewId="0" topLeftCell="A1">
      <selection activeCell="C9" sqref="C9"/>
    </sheetView>
  </sheetViews>
  <sheetFormatPr defaultColWidth="9.140625" defaultRowHeight="15"/>
  <cols>
    <col min="1" max="1" width="17.8515625" style="0" bestFit="1" customWidth="1"/>
    <col min="2" max="3" width="31.7109375" style="0" customWidth="1"/>
    <col min="4" max="4" width="7.7109375" style="0" bestFit="1" customWidth="1"/>
  </cols>
  <sheetData>
    <row r="1" spans="1:3" s="1" customFormat="1" ht="15.75" customHeight="1" thickBot="1">
      <c r="A1" s="6"/>
      <c r="B1" s="6"/>
      <c r="C1" s="6"/>
    </row>
    <row r="2" spans="1:3" s="1" customFormat="1" ht="32.25" customHeight="1">
      <c r="A2" s="55" t="str">
        <f>CONCATENATE("Table 6. Number of Gammagard Events (Infusion Procedures) per patient in ",'EvntsPerPat-Table'!B4," Setting by Age and Sex in ",'EvntsPerPat-Table'!B5)</f>
        <v>Table 6. Number of Gammagard Events (Infusion Procedures) per patient in Inpatient Setting by Age and Sex in 2009</v>
      </c>
      <c r="B2" s="56"/>
      <c r="C2" s="65"/>
    </row>
    <row r="3" spans="1:3" s="1" customFormat="1" ht="4.5" customHeight="1">
      <c r="A3" s="2"/>
      <c r="B3" s="5"/>
      <c r="C3" s="14"/>
    </row>
    <row r="4" spans="1:12" ht="42.75">
      <c r="A4" s="20" t="s">
        <v>3</v>
      </c>
      <c r="B4" s="98" t="s">
        <v>32</v>
      </c>
      <c r="C4" s="33" t="s">
        <v>48</v>
      </c>
      <c r="D4" s="11"/>
      <c r="E4" s="10"/>
      <c r="F4" s="11"/>
      <c r="G4" s="11"/>
      <c r="H4" s="11"/>
      <c r="I4" s="11"/>
      <c r="J4" s="11"/>
      <c r="K4" s="11"/>
      <c r="L4" s="11"/>
    </row>
    <row r="5" spans="1:12" ht="42.75">
      <c r="A5" s="20" t="s">
        <v>2</v>
      </c>
      <c r="B5" s="99">
        <v>2009</v>
      </c>
      <c r="C5" s="33" t="s">
        <v>49</v>
      </c>
      <c r="D5" s="11"/>
      <c r="E5" s="10"/>
      <c r="F5" s="11"/>
      <c r="G5" s="11"/>
      <c r="H5" s="11"/>
      <c r="I5" s="11"/>
      <c r="J5" s="11"/>
      <c r="K5" s="11"/>
      <c r="L5" s="11"/>
    </row>
    <row r="6" spans="1:3" ht="14.25">
      <c r="A6" s="3"/>
      <c r="B6" s="15"/>
      <c r="C6" s="16"/>
    </row>
    <row r="7" spans="1:3" ht="14.25">
      <c r="A7" s="69" t="s">
        <v>23</v>
      </c>
      <c r="B7" s="69" t="s">
        <v>1</v>
      </c>
      <c r="C7" s="82"/>
    </row>
    <row r="8" spans="1:3" ht="14.25">
      <c r="A8" s="69" t="s">
        <v>0</v>
      </c>
      <c r="B8" s="72" t="s">
        <v>6</v>
      </c>
      <c r="C8" s="105" t="s">
        <v>4</v>
      </c>
    </row>
    <row r="9" spans="1:3" ht="14.25">
      <c r="A9" s="72" t="s">
        <v>15</v>
      </c>
      <c r="B9" s="114">
        <v>1</v>
      </c>
      <c r="C9" s="117">
        <v>1</v>
      </c>
    </row>
    <row r="10" spans="1:3" ht="14.25">
      <c r="A10" s="74" t="s">
        <v>14</v>
      </c>
      <c r="B10" s="115">
        <v>1</v>
      </c>
      <c r="C10" s="118">
        <v>1</v>
      </c>
    </row>
    <row r="11" spans="1:3" ht="14.25">
      <c r="A11" s="74" t="s">
        <v>13</v>
      </c>
      <c r="B11" s="115">
        <v>1</v>
      </c>
      <c r="C11" s="118">
        <v>1.8</v>
      </c>
    </row>
    <row r="12" spans="1:3" ht="14.25">
      <c r="A12" s="74" t="s">
        <v>12</v>
      </c>
      <c r="B12" s="115">
        <v>16</v>
      </c>
      <c r="C12" s="118">
        <v>7</v>
      </c>
    </row>
    <row r="13" spans="1:3" ht="14.25">
      <c r="A13" s="74" t="s">
        <v>7</v>
      </c>
      <c r="B13" s="115">
        <v>1</v>
      </c>
      <c r="C13" s="118">
        <v>1.25</v>
      </c>
    </row>
    <row r="14" spans="1:3" ht="14.25">
      <c r="A14" s="74" t="s">
        <v>8</v>
      </c>
      <c r="B14" s="115">
        <v>1</v>
      </c>
      <c r="C14" s="118">
        <v>8</v>
      </c>
    </row>
    <row r="15" spans="1:3" ht="14.25">
      <c r="A15" s="74" t="s">
        <v>9</v>
      </c>
      <c r="B15" s="115">
        <v>1.4074074074074074</v>
      </c>
      <c r="C15" s="118">
        <v>2</v>
      </c>
    </row>
    <row r="16" spans="1:3" ht="14.25">
      <c r="A16" s="74" t="s">
        <v>5</v>
      </c>
      <c r="B16" s="115">
        <v>3.125</v>
      </c>
      <c r="C16" s="118">
        <v>2.096774193548387</v>
      </c>
    </row>
    <row r="17" spans="1:3" ht="14.25">
      <c r="A17" s="74" t="s">
        <v>10</v>
      </c>
      <c r="B17" s="115">
        <v>1.125</v>
      </c>
      <c r="C17" s="118">
        <v>1.375</v>
      </c>
    </row>
    <row r="18" spans="1:3" ht="14.25">
      <c r="A18" s="76" t="s">
        <v>11</v>
      </c>
      <c r="B18" s="116">
        <v>4.6</v>
      </c>
      <c r="C18" s="119">
        <v>2.857142857142857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26"/>
  <sheetViews>
    <sheetView showGridLines="0" view="pageLayout" workbookViewId="0" topLeftCell="A1">
      <selection activeCell="G29" sqref="G29"/>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5. Number of Gammagard Events (Infusion Procedures) per patient in ",'EvntsPerPat-Table'!B4," Setting by Age and Sex in ",'EvntsPerPat-Table'!B5)</f>
        <v>Figure 5. Number of Gammagard Events (Infusion Procedures) per patient in Inpatient Setting by Age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9"/>
      <c r="B26" s="30"/>
      <c r="C26" s="30"/>
      <c r="D26" s="30"/>
      <c r="E26" s="30"/>
      <c r="F26" s="30"/>
      <c r="G26" s="30"/>
      <c r="H26" s="30"/>
      <c r="I26" s="30"/>
      <c r="J26" s="30"/>
      <c r="K26" s="30"/>
      <c r="L26" s="30"/>
      <c r="M26" s="30"/>
      <c r="N26"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6"/>
  <sheetViews>
    <sheetView showGridLines="0" view="pageLayout" workbookViewId="0" topLeftCell="A1">
      <selection activeCell="A1" sqref="A1"/>
    </sheetView>
  </sheetViews>
  <sheetFormatPr defaultColWidth="9.140625" defaultRowHeight="21" customHeight="1"/>
  <cols>
    <col min="1" max="1" width="19.7109375" style="1" customWidth="1"/>
    <col min="2" max="2" width="89.8515625" style="1" customWidth="1"/>
    <col min="3" max="3" width="5.00390625" style="1" customWidth="1"/>
    <col min="4" max="16384" width="9.140625" style="1" customWidth="1"/>
  </cols>
  <sheetData>
    <row r="1" spans="1:2" ht="33.75" customHeight="1" thickTop="1">
      <c r="A1" s="4" t="s">
        <v>16</v>
      </c>
      <c r="B1" s="37" t="s">
        <v>67</v>
      </c>
    </row>
    <row r="2" spans="1:2" ht="75.75" customHeight="1">
      <c r="A2" s="34" t="s">
        <v>20</v>
      </c>
      <c r="B2" s="35" t="s">
        <v>43</v>
      </c>
    </row>
    <row r="3" spans="1:2" ht="31.5" customHeight="1">
      <c r="A3" s="36" t="s">
        <v>28</v>
      </c>
      <c r="B3" s="35" t="s">
        <v>52</v>
      </c>
    </row>
    <row r="4" spans="1:2" ht="30" customHeight="1">
      <c r="A4" s="36" t="s">
        <v>17</v>
      </c>
      <c r="B4" s="35" t="s">
        <v>37</v>
      </c>
    </row>
    <row r="5" spans="1:2" ht="28.5">
      <c r="A5" s="36" t="s">
        <v>18</v>
      </c>
      <c r="B5" s="35" t="s">
        <v>36</v>
      </c>
    </row>
    <row r="6" spans="1:2" ht="30" customHeight="1">
      <c r="A6" s="36" t="s">
        <v>29</v>
      </c>
      <c r="B6" s="35" t="s">
        <v>44</v>
      </c>
    </row>
    <row r="7" spans="1:2" ht="31.5" customHeight="1">
      <c r="A7" s="36" t="s">
        <v>30</v>
      </c>
      <c r="B7" s="35" t="s">
        <v>45</v>
      </c>
    </row>
    <row r="8" spans="1:2" ht="28.5">
      <c r="A8" s="36" t="s">
        <v>34</v>
      </c>
      <c r="B8" s="35" t="s">
        <v>38</v>
      </c>
    </row>
    <row r="9" spans="1:2" ht="28.5">
      <c r="A9" s="36" t="s">
        <v>35</v>
      </c>
      <c r="B9" s="35" t="s">
        <v>39</v>
      </c>
    </row>
    <row r="10" spans="1:2" ht="28.5">
      <c r="A10" s="36" t="s">
        <v>21</v>
      </c>
      <c r="B10" s="35" t="s">
        <v>46</v>
      </c>
    </row>
    <row r="11" spans="1:2" ht="28.5">
      <c r="A11" s="36" t="s">
        <v>22</v>
      </c>
      <c r="B11" s="35" t="s">
        <v>40</v>
      </c>
    </row>
    <row r="12" spans="1:2" ht="42.75">
      <c r="A12" s="36" t="s">
        <v>26</v>
      </c>
      <c r="B12" s="35" t="s">
        <v>41</v>
      </c>
    </row>
    <row r="13" spans="1:2" ht="33" customHeight="1">
      <c r="A13" s="36" t="s">
        <v>27</v>
      </c>
      <c r="B13" s="35" t="s">
        <v>42</v>
      </c>
    </row>
    <row r="14" spans="1:2" ht="243.75" customHeight="1">
      <c r="A14" s="51" t="s">
        <v>19</v>
      </c>
      <c r="B14" s="52" t="s">
        <v>70</v>
      </c>
    </row>
    <row r="15" spans="1:2" ht="72">
      <c r="A15" s="49"/>
      <c r="B15" s="50" t="s">
        <v>71</v>
      </c>
    </row>
    <row r="16" spans="1:2" ht="28.5">
      <c r="A16" s="48" t="s">
        <v>68</v>
      </c>
      <c r="B16" s="33" t="s">
        <v>69</v>
      </c>
    </row>
  </sheetData>
  <sheetProtection password="9108" sheet="1" objects="1" scenarios="1" sort="0" autoFilter="0" pivotTables="0"/>
  <printOptions/>
  <pageMargins left="0.24" right="0.24" top="0.825" bottom="0.75" header="0.3" footer="0.3"/>
  <pageSetup horizontalDpi="600" verticalDpi="600" orientation="portrait" scale="90"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H79"/>
  <sheetViews>
    <sheetView showGridLines="0" view="pageLayout" workbookViewId="0" topLeftCell="A1">
      <selection activeCell="C16" sqref="C16"/>
    </sheetView>
  </sheetViews>
  <sheetFormatPr defaultColWidth="9.140625" defaultRowHeight="15"/>
  <cols>
    <col min="1" max="2" width="14.421875" style="0" customWidth="1"/>
    <col min="3" max="4" width="17.140625" style="0" customWidth="1"/>
    <col min="5" max="5" width="6.421875" style="0" customWidth="1"/>
  </cols>
  <sheetData>
    <row r="1" spans="1:3" s="1" customFormat="1" ht="15.75" customHeight="1" thickBot="1">
      <c r="A1" s="6"/>
      <c r="B1" s="6"/>
      <c r="C1" s="6"/>
    </row>
    <row r="2" spans="1:4" s="1" customFormat="1" ht="14.25">
      <c r="A2" s="55" t="s">
        <v>51</v>
      </c>
      <c r="B2" s="56"/>
      <c r="C2" s="56"/>
      <c r="D2" s="57"/>
    </row>
    <row r="3" spans="1:4" s="1" customFormat="1" ht="4.5" customHeight="1">
      <c r="A3" s="2"/>
      <c r="B3" s="5"/>
      <c r="C3" s="5"/>
      <c r="D3" s="19"/>
    </row>
    <row r="4" spans="1:8" ht="30" customHeight="1">
      <c r="A4" s="32" t="s">
        <v>3</v>
      </c>
      <c r="B4" s="77" t="s">
        <v>33</v>
      </c>
      <c r="C4" s="53" t="s">
        <v>47</v>
      </c>
      <c r="D4" s="54"/>
      <c r="E4" s="11"/>
      <c r="F4" s="11"/>
      <c r="G4" s="11"/>
      <c r="H4" s="11"/>
    </row>
    <row r="5" spans="1:4" ht="14.25">
      <c r="A5" s="3"/>
      <c r="B5" s="15"/>
      <c r="C5" s="15"/>
      <c r="D5" s="22"/>
    </row>
    <row r="6" spans="1:4" ht="14.25">
      <c r="A6" s="69" t="s">
        <v>24</v>
      </c>
      <c r="B6" s="70"/>
      <c r="C6" s="70"/>
      <c r="D6" s="71"/>
    </row>
    <row r="7" spans="1:4" s="6" customFormat="1" ht="14.25">
      <c r="A7" s="78" t="s">
        <v>2</v>
      </c>
      <c r="B7" s="78" t="s">
        <v>1</v>
      </c>
      <c r="C7" s="78" t="s">
        <v>0</v>
      </c>
      <c r="D7" s="71" t="s">
        <v>50</v>
      </c>
    </row>
    <row r="8" spans="1:4" ht="14.25">
      <c r="A8" s="72">
        <v>2006</v>
      </c>
      <c r="B8" s="72" t="s">
        <v>6</v>
      </c>
      <c r="C8" s="72" t="s">
        <v>7</v>
      </c>
      <c r="D8" s="79">
        <v>1</v>
      </c>
    </row>
    <row r="9" spans="1:4" ht="14.25">
      <c r="A9" s="72">
        <v>2007</v>
      </c>
      <c r="B9" s="72" t="s">
        <v>6</v>
      </c>
      <c r="C9" s="72" t="s">
        <v>8</v>
      </c>
      <c r="D9" s="79">
        <v>1</v>
      </c>
    </row>
    <row r="10" spans="1:4" ht="14.25">
      <c r="A10" s="73"/>
      <c r="B10" s="73"/>
      <c r="C10" s="74" t="s">
        <v>5</v>
      </c>
      <c r="D10" s="80">
        <v>2</v>
      </c>
    </row>
    <row r="11" spans="1:4" ht="14.25">
      <c r="A11" s="73"/>
      <c r="B11" s="73"/>
      <c r="C11" s="74" t="s">
        <v>10</v>
      </c>
      <c r="D11" s="80">
        <v>1</v>
      </c>
    </row>
    <row r="12" spans="1:4" ht="14.25">
      <c r="A12" s="73"/>
      <c r="B12" s="73"/>
      <c r="C12" s="74" t="s">
        <v>11</v>
      </c>
      <c r="D12" s="80">
        <v>2</v>
      </c>
    </row>
    <row r="13" spans="1:4" ht="14.25">
      <c r="A13" s="73"/>
      <c r="B13" s="72" t="s">
        <v>4</v>
      </c>
      <c r="C13" s="72" t="s">
        <v>12</v>
      </c>
      <c r="D13" s="79">
        <v>1</v>
      </c>
    </row>
    <row r="14" spans="1:4" ht="14.25">
      <c r="A14" s="72">
        <v>2008</v>
      </c>
      <c r="B14" s="72" t="s">
        <v>6</v>
      </c>
      <c r="C14" s="72" t="s">
        <v>15</v>
      </c>
      <c r="D14" s="79">
        <v>5</v>
      </c>
    </row>
    <row r="15" spans="1:4" ht="14.25">
      <c r="A15" s="73"/>
      <c r="B15" s="73"/>
      <c r="C15" s="74" t="s">
        <v>14</v>
      </c>
      <c r="D15" s="80">
        <v>19</v>
      </c>
    </row>
    <row r="16" spans="1:4" ht="14.25">
      <c r="A16" s="73"/>
      <c r="B16" s="73"/>
      <c r="C16" s="74" t="s">
        <v>13</v>
      </c>
      <c r="D16" s="80">
        <v>25</v>
      </c>
    </row>
    <row r="17" spans="1:4" ht="14.25">
      <c r="A17" s="73"/>
      <c r="B17" s="73"/>
      <c r="C17" s="74" t="s">
        <v>12</v>
      </c>
      <c r="D17" s="80">
        <v>31</v>
      </c>
    </row>
    <row r="18" spans="1:4" ht="14.25">
      <c r="A18" s="73"/>
      <c r="B18" s="73"/>
      <c r="C18" s="74" t="s">
        <v>7</v>
      </c>
      <c r="D18" s="80">
        <v>20</v>
      </c>
    </row>
    <row r="19" spans="1:4" ht="14.25">
      <c r="A19" s="73"/>
      <c r="B19" s="73"/>
      <c r="C19" s="74" t="s">
        <v>8</v>
      </c>
      <c r="D19" s="80">
        <v>17</v>
      </c>
    </row>
    <row r="20" spans="1:4" ht="14.25">
      <c r="A20" s="73"/>
      <c r="B20" s="73"/>
      <c r="C20" s="74" t="s">
        <v>9</v>
      </c>
      <c r="D20" s="80">
        <v>344</v>
      </c>
    </row>
    <row r="21" spans="1:4" ht="14.25">
      <c r="A21" s="73"/>
      <c r="B21" s="73"/>
      <c r="C21" s="74" t="s">
        <v>5</v>
      </c>
      <c r="D21" s="80">
        <v>638</v>
      </c>
    </row>
    <row r="22" spans="1:4" ht="14.25">
      <c r="A22" s="73"/>
      <c r="B22" s="73"/>
      <c r="C22" s="74" t="s">
        <v>10</v>
      </c>
      <c r="D22" s="80">
        <v>201</v>
      </c>
    </row>
    <row r="23" spans="1:4" ht="14.25">
      <c r="A23" s="73"/>
      <c r="B23" s="73"/>
      <c r="C23" s="74" t="s">
        <v>11</v>
      </c>
      <c r="D23" s="80">
        <v>139</v>
      </c>
    </row>
    <row r="24" spans="1:4" ht="14.25">
      <c r="A24" s="73"/>
      <c r="B24" s="72" t="s">
        <v>4</v>
      </c>
      <c r="C24" s="72" t="s">
        <v>15</v>
      </c>
      <c r="D24" s="79">
        <v>10</v>
      </c>
    </row>
    <row r="25" spans="1:4" ht="14.25">
      <c r="A25" s="73"/>
      <c r="B25" s="73"/>
      <c r="C25" s="74" t="s">
        <v>14</v>
      </c>
      <c r="D25" s="80">
        <v>28</v>
      </c>
    </row>
    <row r="26" spans="1:4" ht="14.25">
      <c r="A26" s="73"/>
      <c r="B26" s="73"/>
      <c r="C26" s="74" t="s">
        <v>13</v>
      </c>
      <c r="D26" s="80">
        <v>39</v>
      </c>
    </row>
    <row r="27" spans="1:4" ht="14.25">
      <c r="A27" s="73"/>
      <c r="B27" s="73"/>
      <c r="C27" s="74" t="s">
        <v>12</v>
      </c>
      <c r="D27" s="80">
        <v>52</v>
      </c>
    </row>
    <row r="28" spans="1:4" ht="14.25">
      <c r="A28" s="73"/>
      <c r="B28" s="73"/>
      <c r="C28" s="74" t="s">
        <v>7</v>
      </c>
      <c r="D28" s="80">
        <v>37</v>
      </c>
    </row>
    <row r="29" spans="1:4" ht="14.25">
      <c r="A29" s="73"/>
      <c r="B29" s="73"/>
      <c r="C29" s="74" t="s">
        <v>8</v>
      </c>
      <c r="D29" s="80">
        <v>25</v>
      </c>
    </row>
    <row r="30" spans="1:4" ht="14.25">
      <c r="A30" s="73"/>
      <c r="B30" s="73"/>
      <c r="C30" s="74" t="s">
        <v>9</v>
      </c>
      <c r="D30" s="80">
        <v>168</v>
      </c>
    </row>
    <row r="31" spans="1:4" ht="14.25">
      <c r="A31" s="73"/>
      <c r="B31" s="73"/>
      <c r="C31" s="74" t="s">
        <v>5</v>
      </c>
      <c r="D31" s="80">
        <v>553</v>
      </c>
    </row>
    <row r="32" spans="1:4" ht="14.25">
      <c r="A32" s="73"/>
      <c r="B32" s="73"/>
      <c r="C32" s="74" t="s">
        <v>10</v>
      </c>
      <c r="D32" s="80">
        <v>196</v>
      </c>
    </row>
    <row r="33" spans="1:4" ht="14.25">
      <c r="A33" s="73"/>
      <c r="B33" s="73"/>
      <c r="C33" s="74" t="s">
        <v>11</v>
      </c>
      <c r="D33" s="80">
        <v>142</v>
      </c>
    </row>
    <row r="34" spans="1:4" ht="14.25">
      <c r="A34" s="72">
        <v>2009</v>
      </c>
      <c r="B34" s="72" t="s">
        <v>6</v>
      </c>
      <c r="C34" s="72" t="s">
        <v>15</v>
      </c>
      <c r="D34" s="79">
        <v>5</v>
      </c>
    </row>
    <row r="35" spans="1:4" ht="14.25">
      <c r="A35" s="73"/>
      <c r="B35" s="73"/>
      <c r="C35" s="74" t="s">
        <v>14</v>
      </c>
      <c r="D35" s="80">
        <v>22</v>
      </c>
    </row>
    <row r="36" spans="1:4" ht="14.25">
      <c r="A36" s="73"/>
      <c r="B36" s="73"/>
      <c r="C36" s="74" t="s">
        <v>13</v>
      </c>
      <c r="D36" s="80">
        <v>30</v>
      </c>
    </row>
    <row r="37" spans="1:4" ht="14.25">
      <c r="A37" s="73"/>
      <c r="B37" s="73"/>
      <c r="C37" s="74" t="s">
        <v>12</v>
      </c>
      <c r="D37" s="80">
        <v>42</v>
      </c>
    </row>
    <row r="38" spans="1:4" ht="14.25">
      <c r="A38" s="73"/>
      <c r="B38" s="73"/>
      <c r="C38" s="74" t="s">
        <v>7</v>
      </c>
      <c r="D38" s="80">
        <v>35</v>
      </c>
    </row>
    <row r="39" spans="1:4" ht="14.25">
      <c r="A39" s="73"/>
      <c r="B39" s="73"/>
      <c r="C39" s="74" t="s">
        <v>8</v>
      </c>
      <c r="D39" s="80">
        <v>21</v>
      </c>
    </row>
    <row r="40" spans="1:4" ht="14.25">
      <c r="A40" s="73"/>
      <c r="B40" s="73"/>
      <c r="C40" s="74" t="s">
        <v>9</v>
      </c>
      <c r="D40" s="80">
        <v>373</v>
      </c>
    </row>
    <row r="41" spans="1:4" ht="14.25">
      <c r="A41" s="73"/>
      <c r="B41" s="73"/>
      <c r="C41" s="74" t="s">
        <v>5</v>
      </c>
      <c r="D41" s="80">
        <v>786</v>
      </c>
    </row>
    <row r="42" spans="1:4" ht="14.25">
      <c r="A42" s="73"/>
      <c r="B42" s="73"/>
      <c r="C42" s="74" t="s">
        <v>10</v>
      </c>
      <c r="D42" s="80">
        <v>232</v>
      </c>
    </row>
    <row r="43" spans="1:4" ht="14.25">
      <c r="A43" s="73"/>
      <c r="B43" s="73"/>
      <c r="C43" s="74" t="s">
        <v>11</v>
      </c>
      <c r="D43" s="80">
        <v>131</v>
      </c>
    </row>
    <row r="44" spans="1:4" ht="14.25">
      <c r="A44" s="73"/>
      <c r="B44" s="72" t="s">
        <v>4</v>
      </c>
      <c r="C44" s="72" t="s">
        <v>15</v>
      </c>
      <c r="D44" s="79">
        <v>12</v>
      </c>
    </row>
    <row r="45" spans="1:4" ht="14.25">
      <c r="A45" s="73"/>
      <c r="B45" s="73"/>
      <c r="C45" s="74" t="s">
        <v>14</v>
      </c>
      <c r="D45" s="80">
        <v>25</v>
      </c>
    </row>
    <row r="46" spans="1:4" ht="14.25">
      <c r="A46" s="73"/>
      <c r="B46" s="73"/>
      <c r="C46" s="74" t="s">
        <v>13</v>
      </c>
      <c r="D46" s="80">
        <v>37</v>
      </c>
    </row>
    <row r="47" spans="1:4" ht="14.25">
      <c r="A47" s="73"/>
      <c r="B47" s="73"/>
      <c r="C47" s="74" t="s">
        <v>12</v>
      </c>
      <c r="D47" s="80">
        <v>52</v>
      </c>
    </row>
    <row r="48" spans="1:4" ht="14.25">
      <c r="A48" s="73"/>
      <c r="B48" s="73"/>
      <c r="C48" s="74" t="s">
        <v>7</v>
      </c>
      <c r="D48" s="80">
        <v>46</v>
      </c>
    </row>
    <row r="49" spans="1:4" ht="14.25">
      <c r="A49" s="73"/>
      <c r="B49" s="73"/>
      <c r="C49" s="74" t="s">
        <v>8</v>
      </c>
      <c r="D49" s="80">
        <v>28</v>
      </c>
    </row>
    <row r="50" spans="1:4" ht="14.25">
      <c r="A50" s="73"/>
      <c r="B50" s="73"/>
      <c r="C50" s="74" t="s">
        <v>9</v>
      </c>
      <c r="D50" s="80">
        <v>158</v>
      </c>
    </row>
    <row r="51" spans="1:4" ht="14.25">
      <c r="A51" s="73"/>
      <c r="B51" s="73"/>
      <c r="C51" s="74" t="s">
        <v>5</v>
      </c>
      <c r="D51" s="80">
        <v>561</v>
      </c>
    </row>
    <row r="52" spans="1:4" ht="14.25">
      <c r="A52" s="73"/>
      <c r="B52" s="73"/>
      <c r="C52" s="74" t="s">
        <v>10</v>
      </c>
      <c r="D52" s="80">
        <v>219</v>
      </c>
    </row>
    <row r="53" spans="1:4" ht="14.25">
      <c r="A53" s="73"/>
      <c r="B53" s="73"/>
      <c r="C53" s="74" t="s">
        <v>11</v>
      </c>
      <c r="D53" s="80">
        <v>151</v>
      </c>
    </row>
    <row r="54" spans="1:4" ht="14.25">
      <c r="A54" s="72">
        <v>2010</v>
      </c>
      <c r="B54" s="72" t="s">
        <v>6</v>
      </c>
      <c r="C54" s="72" t="s">
        <v>15</v>
      </c>
      <c r="D54" s="79">
        <v>5</v>
      </c>
    </row>
    <row r="55" spans="1:4" ht="14.25">
      <c r="A55" s="73"/>
      <c r="B55" s="73"/>
      <c r="C55" s="74" t="s">
        <v>14</v>
      </c>
      <c r="D55" s="80">
        <v>13</v>
      </c>
    </row>
    <row r="56" spans="1:4" ht="14.25">
      <c r="A56" s="73"/>
      <c r="B56" s="73"/>
      <c r="C56" s="74" t="s">
        <v>13</v>
      </c>
      <c r="D56" s="80">
        <v>20</v>
      </c>
    </row>
    <row r="57" spans="1:4" ht="14.25">
      <c r="A57" s="73"/>
      <c r="B57" s="73"/>
      <c r="C57" s="74" t="s">
        <v>12</v>
      </c>
      <c r="D57" s="80">
        <v>27</v>
      </c>
    </row>
    <row r="58" spans="1:4" ht="14.25">
      <c r="A58" s="73"/>
      <c r="B58" s="73"/>
      <c r="C58" s="74" t="s">
        <v>7</v>
      </c>
      <c r="D58" s="80">
        <v>29</v>
      </c>
    </row>
    <row r="59" spans="1:4" ht="14.25">
      <c r="A59" s="73"/>
      <c r="B59" s="73"/>
      <c r="C59" s="74" t="s">
        <v>8</v>
      </c>
      <c r="D59" s="80">
        <v>21</v>
      </c>
    </row>
    <row r="60" spans="1:4" ht="14.25">
      <c r="A60" s="73"/>
      <c r="B60" s="73"/>
      <c r="C60" s="74" t="s">
        <v>9</v>
      </c>
      <c r="D60" s="80">
        <v>318</v>
      </c>
    </row>
    <row r="61" spans="1:4" ht="14.25">
      <c r="A61" s="73"/>
      <c r="B61" s="73"/>
      <c r="C61" s="74" t="s">
        <v>5</v>
      </c>
      <c r="D61" s="80">
        <v>759</v>
      </c>
    </row>
    <row r="62" spans="1:4" ht="14.25">
      <c r="A62" s="73"/>
      <c r="B62" s="73"/>
      <c r="C62" s="74" t="s">
        <v>10</v>
      </c>
      <c r="D62" s="80">
        <v>213</v>
      </c>
    </row>
    <row r="63" spans="1:4" ht="14.25">
      <c r="A63" s="73"/>
      <c r="B63" s="73"/>
      <c r="C63" s="74" t="s">
        <v>11</v>
      </c>
      <c r="D63" s="80">
        <v>163</v>
      </c>
    </row>
    <row r="64" spans="1:4" ht="14.25">
      <c r="A64" s="73"/>
      <c r="B64" s="72" t="s">
        <v>4</v>
      </c>
      <c r="C64" s="72" t="s">
        <v>15</v>
      </c>
      <c r="D64" s="79">
        <v>8</v>
      </c>
    </row>
    <row r="65" spans="1:4" ht="14.25">
      <c r="A65" s="73"/>
      <c r="B65" s="73"/>
      <c r="C65" s="74" t="s">
        <v>14</v>
      </c>
      <c r="D65" s="80">
        <v>16</v>
      </c>
    </row>
    <row r="66" spans="1:4" ht="14.25">
      <c r="A66" s="73"/>
      <c r="B66" s="73"/>
      <c r="C66" s="74" t="s">
        <v>13</v>
      </c>
      <c r="D66" s="80">
        <v>36</v>
      </c>
    </row>
    <row r="67" spans="1:4" ht="14.25">
      <c r="A67" s="73"/>
      <c r="B67" s="73"/>
      <c r="C67" s="74" t="s">
        <v>12</v>
      </c>
      <c r="D67" s="80">
        <v>52</v>
      </c>
    </row>
    <row r="68" spans="1:4" ht="14.25">
      <c r="A68" s="73"/>
      <c r="B68" s="73"/>
      <c r="C68" s="74" t="s">
        <v>7</v>
      </c>
      <c r="D68" s="80">
        <v>40</v>
      </c>
    </row>
    <row r="69" spans="1:4" ht="14.25">
      <c r="A69" s="73"/>
      <c r="B69" s="73"/>
      <c r="C69" s="74" t="s">
        <v>8</v>
      </c>
      <c r="D69" s="80">
        <v>43</v>
      </c>
    </row>
    <row r="70" spans="1:4" ht="14.25">
      <c r="A70" s="73"/>
      <c r="B70" s="73"/>
      <c r="C70" s="74" t="s">
        <v>9</v>
      </c>
      <c r="D70" s="80">
        <v>168</v>
      </c>
    </row>
    <row r="71" spans="1:4" ht="14.25">
      <c r="A71" s="73"/>
      <c r="B71" s="73"/>
      <c r="C71" s="74" t="s">
        <v>5</v>
      </c>
      <c r="D71" s="80">
        <v>481</v>
      </c>
    </row>
    <row r="72" spans="1:4" ht="14.25">
      <c r="A72" s="73"/>
      <c r="B72" s="73"/>
      <c r="C72" s="74" t="s">
        <v>10</v>
      </c>
      <c r="D72" s="80">
        <v>213</v>
      </c>
    </row>
    <row r="73" spans="1:4" ht="14.25">
      <c r="A73" s="73"/>
      <c r="B73" s="73"/>
      <c r="C73" s="74" t="s">
        <v>11</v>
      </c>
      <c r="D73" s="80">
        <v>150</v>
      </c>
    </row>
    <row r="74" spans="1:4" ht="14.25">
      <c r="A74" s="72">
        <v>2011</v>
      </c>
      <c r="B74" s="72" t="s">
        <v>6</v>
      </c>
      <c r="C74" s="72" t="s">
        <v>9</v>
      </c>
      <c r="D74" s="79">
        <v>1</v>
      </c>
    </row>
    <row r="75" spans="1:4" ht="14.25">
      <c r="A75" s="73"/>
      <c r="B75" s="73"/>
      <c r="C75" s="74" t="s">
        <v>5</v>
      </c>
      <c r="D75" s="80">
        <v>6</v>
      </c>
    </row>
    <row r="76" spans="1:4" ht="14.25">
      <c r="A76" s="73"/>
      <c r="B76" s="73"/>
      <c r="C76" s="74" t="s">
        <v>10</v>
      </c>
      <c r="D76" s="80">
        <v>2</v>
      </c>
    </row>
    <row r="77" spans="1:4" ht="14.25">
      <c r="A77" s="73"/>
      <c r="B77" s="73"/>
      <c r="C77" s="74" t="s">
        <v>11</v>
      </c>
      <c r="D77" s="80">
        <v>1</v>
      </c>
    </row>
    <row r="78" spans="1:4" ht="14.25">
      <c r="A78" s="73"/>
      <c r="B78" s="72" t="s">
        <v>4</v>
      </c>
      <c r="C78" s="72" t="s">
        <v>5</v>
      </c>
      <c r="D78" s="79">
        <v>4</v>
      </c>
    </row>
    <row r="79" spans="1:4" ht="14.25">
      <c r="A79" s="75"/>
      <c r="B79" s="75"/>
      <c r="C79" s="76" t="s">
        <v>10</v>
      </c>
      <c r="D79" s="81">
        <v>2</v>
      </c>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7030A0"/>
  </sheetPr>
  <dimension ref="A1:K17"/>
  <sheetViews>
    <sheetView showGridLines="0" view="pageLayout" workbookViewId="0" topLeftCell="A1">
      <selection activeCell="C13" sqref="C13"/>
    </sheetView>
  </sheetViews>
  <sheetFormatPr defaultColWidth="9.140625" defaultRowHeight="15"/>
  <cols>
    <col min="1" max="1" width="15.00390625" style="0" customWidth="1"/>
    <col min="2" max="7" width="16.00390625" style="0" customWidth="1"/>
  </cols>
  <sheetData>
    <row r="1" spans="1:3" s="1" customFormat="1" ht="15.75" customHeight="1" thickBot="1">
      <c r="A1" s="6"/>
      <c r="B1" s="6"/>
      <c r="C1" s="6"/>
    </row>
    <row r="2" spans="1:7" s="1" customFormat="1" ht="14.25">
      <c r="A2" s="55" t="str">
        <f>CONCATENATE("Table 2. Number of Gammagard Patients in ",'NMBR-Table'!B4," Setting, by Age Group and Year")</f>
        <v>Table 2. Number of Gammagard Patients in Outpatient Setting, by Age Group and Year</v>
      </c>
      <c r="B2" s="56"/>
      <c r="C2" s="56"/>
      <c r="D2" s="56"/>
      <c r="E2" s="56"/>
      <c r="F2" s="56"/>
      <c r="G2" s="57"/>
    </row>
    <row r="3" spans="1:7" s="1" customFormat="1" ht="4.5" customHeight="1">
      <c r="A3" s="2"/>
      <c r="B3" s="5"/>
      <c r="C3" s="5"/>
      <c r="D3" s="5"/>
      <c r="E3" s="5"/>
      <c r="F3" s="5"/>
      <c r="G3" s="19"/>
    </row>
    <row r="4" spans="1:11" ht="15" customHeight="1">
      <c r="A4" s="20" t="s">
        <v>3</v>
      </c>
      <c r="B4" s="77" t="s">
        <v>33</v>
      </c>
      <c r="C4" s="58" t="s">
        <v>48</v>
      </c>
      <c r="D4" s="59"/>
      <c r="E4" s="59"/>
      <c r="F4" s="60"/>
      <c r="G4" s="61"/>
      <c r="H4" s="11"/>
      <c r="I4" s="11"/>
      <c r="J4" s="11"/>
      <c r="K4" s="11"/>
    </row>
    <row r="5" spans="1:7" ht="14.25">
      <c r="A5" s="3"/>
      <c r="B5" s="15"/>
      <c r="C5" s="15"/>
      <c r="D5" s="15"/>
      <c r="E5" s="15"/>
      <c r="F5" s="15"/>
      <c r="G5" s="22"/>
    </row>
    <row r="6" spans="1:7" ht="14.25">
      <c r="A6" s="69" t="s">
        <v>24</v>
      </c>
      <c r="B6" s="69" t="s">
        <v>2</v>
      </c>
      <c r="C6" s="70"/>
      <c r="D6" s="70"/>
      <c r="E6" s="70"/>
      <c r="F6" s="70"/>
      <c r="G6" s="82"/>
    </row>
    <row r="7" spans="1:7" ht="14.25">
      <c r="A7" s="69" t="s">
        <v>0</v>
      </c>
      <c r="B7" s="94">
        <v>2006</v>
      </c>
      <c r="C7" s="88">
        <v>2007</v>
      </c>
      <c r="D7" s="88">
        <v>2008</v>
      </c>
      <c r="E7" s="88">
        <v>2009</v>
      </c>
      <c r="F7" s="88">
        <v>2010</v>
      </c>
      <c r="G7" s="89">
        <v>2011</v>
      </c>
    </row>
    <row r="8" spans="1:7" ht="14.25">
      <c r="A8" s="72" t="s">
        <v>15</v>
      </c>
      <c r="B8" s="90" t="s">
        <v>31</v>
      </c>
      <c r="C8" s="83" t="s">
        <v>31</v>
      </c>
      <c r="D8" s="83">
        <v>15</v>
      </c>
      <c r="E8" s="83">
        <v>17</v>
      </c>
      <c r="F8" s="83">
        <v>13</v>
      </c>
      <c r="G8" s="84" t="s">
        <v>31</v>
      </c>
    </row>
    <row r="9" spans="1:7" ht="14.25">
      <c r="A9" s="74" t="s">
        <v>14</v>
      </c>
      <c r="B9" s="91" t="s">
        <v>31</v>
      </c>
      <c r="C9" s="92" t="s">
        <v>31</v>
      </c>
      <c r="D9" s="92">
        <v>47</v>
      </c>
      <c r="E9" s="92">
        <v>47</v>
      </c>
      <c r="F9" s="92">
        <v>29</v>
      </c>
      <c r="G9" s="85" t="s">
        <v>31</v>
      </c>
    </row>
    <row r="10" spans="1:7" ht="14.25">
      <c r="A10" s="74" t="s">
        <v>13</v>
      </c>
      <c r="B10" s="91" t="s">
        <v>31</v>
      </c>
      <c r="C10" s="92" t="s">
        <v>31</v>
      </c>
      <c r="D10" s="92">
        <v>65</v>
      </c>
      <c r="E10" s="92">
        <v>68</v>
      </c>
      <c r="F10" s="92">
        <v>58</v>
      </c>
      <c r="G10" s="85" t="s">
        <v>31</v>
      </c>
    </row>
    <row r="11" spans="1:7" ht="14.25">
      <c r="A11" s="74" t="s">
        <v>12</v>
      </c>
      <c r="B11" s="91" t="s">
        <v>31</v>
      </c>
      <c r="C11" s="92">
        <v>1</v>
      </c>
      <c r="D11" s="92">
        <v>85</v>
      </c>
      <c r="E11" s="92">
        <v>96</v>
      </c>
      <c r="F11" s="92">
        <v>79</v>
      </c>
      <c r="G11" s="85" t="s">
        <v>31</v>
      </c>
    </row>
    <row r="12" spans="1:7" ht="14.25">
      <c r="A12" s="74" t="s">
        <v>7</v>
      </c>
      <c r="B12" s="91">
        <v>1</v>
      </c>
      <c r="C12" s="92" t="s">
        <v>31</v>
      </c>
      <c r="D12" s="92">
        <v>58</v>
      </c>
      <c r="E12" s="92">
        <v>82</v>
      </c>
      <c r="F12" s="92">
        <v>70</v>
      </c>
      <c r="G12" s="85" t="s">
        <v>31</v>
      </c>
    </row>
    <row r="13" spans="1:7" ht="14.25">
      <c r="A13" s="74" t="s">
        <v>8</v>
      </c>
      <c r="B13" s="91" t="s">
        <v>31</v>
      </c>
      <c r="C13" s="92">
        <v>1</v>
      </c>
      <c r="D13" s="92">
        <v>42</v>
      </c>
      <c r="E13" s="92">
        <v>49</v>
      </c>
      <c r="F13" s="92">
        <v>64</v>
      </c>
      <c r="G13" s="85" t="s">
        <v>31</v>
      </c>
    </row>
    <row r="14" spans="1:7" ht="14.25">
      <c r="A14" s="74" t="s">
        <v>9</v>
      </c>
      <c r="B14" s="91" t="s">
        <v>31</v>
      </c>
      <c r="C14" s="92" t="s">
        <v>31</v>
      </c>
      <c r="D14" s="92">
        <v>512</v>
      </c>
      <c r="E14" s="92">
        <v>531</v>
      </c>
      <c r="F14" s="92">
        <v>486</v>
      </c>
      <c r="G14" s="85">
        <v>1</v>
      </c>
    </row>
    <row r="15" spans="1:7" ht="14.25">
      <c r="A15" s="74" t="s">
        <v>5</v>
      </c>
      <c r="B15" s="91" t="s">
        <v>31</v>
      </c>
      <c r="C15" s="92">
        <v>2</v>
      </c>
      <c r="D15" s="92">
        <v>1191</v>
      </c>
      <c r="E15" s="92">
        <v>1347</v>
      </c>
      <c r="F15" s="92">
        <v>1240</v>
      </c>
      <c r="G15" s="85">
        <v>10</v>
      </c>
    </row>
    <row r="16" spans="1:7" ht="14.25">
      <c r="A16" s="74" t="s">
        <v>10</v>
      </c>
      <c r="B16" s="91" t="s">
        <v>31</v>
      </c>
      <c r="C16" s="92">
        <v>1</v>
      </c>
      <c r="D16" s="92">
        <v>397</v>
      </c>
      <c r="E16" s="92">
        <v>451</v>
      </c>
      <c r="F16" s="92">
        <v>426</v>
      </c>
      <c r="G16" s="85">
        <v>4</v>
      </c>
    </row>
    <row r="17" spans="1:7" ht="14.25">
      <c r="A17" s="76" t="s">
        <v>11</v>
      </c>
      <c r="B17" s="93" t="s">
        <v>31</v>
      </c>
      <c r="C17" s="86">
        <v>2</v>
      </c>
      <c r="D17" s="86">
        <v>281</v>
      </c>
      <c r="E17" s="86">
        <v>282</v>
      </c>
      <c r="F17" s="86">
        <v>313</v>
      </c>
      <c r="G17" s="87">
        <v>1</v>
      </c>
    </row>
    <row r="19" ht="6" customHeight="1"/>
  </sheetData>
  <sheetProtection password="9108" sheet="1" objects="1" scenarios="1" sort="0" autoFilter="0" pivotTables="0"/>
  <mergeCells count="2">
    <mergeCell ref="C4:G4"/>
    <mergeCell ref="A2:G2"/>
  </mergeCells>
  <printOptions/>
  <pageMargins left="0.24" right="0.24" top="0.825"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B2" sqref="B2"/>
    </sheetView>
  </sheetViews>
  <sheetFormatPr defaultColWidth="9.140625" defaultRowHeight="15"/>
  <cols>
    <col min="1" max="16384" width="9.140625" style="24" customWidth="1"/>
  </cols>
  <sheetData>
    <row r="1" spans="1:3" ht="15.75" customHeight="1">
      <c r="A1" s="23"/>
      <c r="B1" s="23"/>
      <c r="C1" s="23"/>
    </row>
    <row r="2" spans="1:14" ht="15" thickBot="1">
      <c r="A2" s="25"/>
      <c r="B2" s="25"/>
      <c r="C2" s="25"/>
      <c r="D2" s="25"/>
      <c r="E2" s="25"/>
      <c r="F2" s="25"/>
      <c r="G2" s="25"/>
      <c r="H2" s="25"/>
      <c r="I2" s="25"/>
      <c r="J2" s="25"/>
      <c r="K2" s="25"/>
      <c r="L2" s="25"/>
      <c r="M2" s="25"/>
      <c r="N2" s="25"/>
    </row>
    <row r="3" spans="1:14" ht="15">
      <c r="A3" s="62" t="str">
        <f>CONCATENATE("Figure 1. Number of Gammagard Patients in ",'NMBR-Table'!B4," Setting, by Age Group and Year")</f>
        <v>Figure 1. Number of Gammagard Patients in Outpatient Setting, by Age Group and Year</v>
      </c>
      <c r="B3" s="63"/>
      <c r="C3" s="63"/>
      <c r="D3" s="63"/>
      <c r="E3" s="63"/>
      <c r="F3" s="63"/>
      <c r="G3" s="63"/>
      <c r="H3" s="63"/>
      <c r="I3" s="63"/>
      <c r="J3" s="63"/>
      <c r="K3" s="63"/>
      <c r="L3" s="63"/>
      <c r="M3" s="63"/>
      <c r="N3" s="64"/>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6"/>
      <c r="B29" s="27"/>
      <c r="C29" s="27"/>
      <c r="D29" s="27"/>
      <c r="E29" s="27"/>
      <c r="F29" s="27"/>
      <c r="G29" s="27"/>
      <c r="H29" s="27"/>
      <c r="I29" s="27"/>
      <c r="J29" s="27"/>
      <c r="K29" s="27"/>
      <c r="L29" s="27"/>
      <c r="M29" s="27"/>
      <c r="N29" s="28"/>
    </row>
    <row r="30" spans="1:14" ht="14.25">
      <c r="A30" s="29"/>
      <c r="B30" s="30"/>
      <c r="C30" s="30"/>
      <c r="D30" s="30"/>
      <c r="E30" s="30"/>
      <c r="F30" s="30"/>
      <c r="G30" s="30"/>
      <c r="H30" s="30"/>
      <c r="I30" s="30"/>
      <c r="J30" s="30"/>
      <c r="K30" s="30"/>
      <c r="L30" s="30"/>
      <c r="M30" s="30"/>
      <c r="N30" s="31"/>
    </row>
  </sheetData>
  <sheetProtection password="9108" sheet="1" objects="1" scenarios="1" sort="0" autoFilter="0" pivotTables="0"/>
  <mergeCells count="1">
    <mergeCell ref="A3:N3"/>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F0"/>
  </sheetPr>
  <dimension ref="A1:K18"/>
  <sheetViews>
    <sheetView showGridLines="0" view="pageLayout" workbookViewId="0" topLeftCell="A1">
      <selection activeCell="C14" sqref="C14"/>
    </sheetView>
  </sheetViews>
  <sheetFormatPr defaultColWidth="9.140625" defaultRowHeight="15"/>
  <cols>
    <col min="1" max="1" width="16.140625" style="0" customWidth="1"/>
    <col min="2" max="2" width="40.7109375" style="0" customWidth="1"/>
    <col min="3" max="3" width="42.8515625" style="0" customWidth="1"/>
    <col min="4" max="4" width="11.140625" style="0" bestFit="1" customWidth="1"/>
  </cols>
  <sheetData>
    <row r="1" spans="1:3" s="1" customFormat="1" ht="15.75" customHeight="1" thickBot="1">
      <c r="A1" s="6"/>
      <c r="B1" s="6"/>
      <c r="C1" s="6"/>
    </row>
    <row r="2" spans="1:3" s="1" customFormat="1" ht="14.25">
      <c r="A2" s="55" t="str">
        <f>CONCATENATE("Table 3. Number of Gammagard Patients in ",'NMBR-Table2'!B4," Setting, by Age Group and Sex in ",'NMBR-Table2'!B5)</f>
        <v>Table 3. Number of Gammagard Patients in Inpatient Setting, by Age Group and Sex in 2009</v>
      </c>
      <c r="B2" s="56"/>
      <c r="C2" s="57"/>
    </row>
    <row r="3" spans="1:3" s="1" customFormat="1" ht="4.5" customHeight="1">
      <c r="A3" s="2"/>
      <c r="B3" s="5"/>
      <c r="C3" s="19"/>
    </row>
    <row r="4" spans="1:11" ht="28.5">
      <c r="A4" s="32" t="s">
        <v>3</v>
      </c>
      <c r="B4" s="100" t="s">
        <v>32</v>
      </c>
      <c r="C4" s="33" t="s">
        <v>48</v>
      </c>
      <c r="D4" s="13"/>
      <c r="E4" s="12"/>
      <c r="F4" s="12"/>
      <c r="G4" s="12"/>
      <c r="H4" s="12"/>
      <c r="I4" s="12"/>
      <c r="J4" s="12"/>
      <c r="K4" s="12"/>
    </row>
    <row r="5" spans="1:11" ht="28.5">
      <c r="A5" s="32" t="s">
        <v>2</v>
      </c>
      <c r="B5" s="101">
        <v>2009</v>
      </c>
      <c r="C5" s="33" t="s">
        <v>49</v>
      </c>
      <c r="D5" s="13"/>
      <c r="E5" s="12"/>
      <c r="F5" s="12"/>
      <c r="G5" s="12"/>
      <c r="H5" s="12"/>
      <c r="I5" s="12"/>
      <c r="J5" s="12"/>
      <c r="K5" s="12"/>
    </row>
    <row r="6" spans="1:3" ht="14.25">
      <c r="A6" s="21"/>
      <c r="B6" s="15"/>
      <c r="C6" s="22"/>
    </row>
    <row r="7" spans="1:3" ht="14.25">
      <c r="A7" s="69" t="s">
        <v>24</v>
      </c>
      <c r="B7" s="69" t="s">
        <v>1</v>
      </c>
      <c r="C7" s="82"/>
    </row>
    <row r="8" spans="1:3" ht="14.25">
      <c r="A8" s="69" t="s">
        <v>0</v>
      </c>
      <c r="B8" s="72" t="s">
        <v>6</v>
      </c>
      <c r="C8" s="105" t="s">
        <v>4</v>
      </c>
    </row>
    <row r="9" spans="1:3" ht="14.25">
      <c r="A9" s="72" t="s">
        <v>15</v>
      </c>
      <c r="B9" s="95">
        <v>5</v>
      </c>
      <c r="C9" s="102">
        <v>3</v>
      </c>
    </row>
    <row r="10" spans="1:3" ht="14.25">
      <c r="A10" s="74" t="s">
        <v>14</v>
      </c>
      <c r="B10" s="96">
        <v>1</v>
      </c>
      <c r="C10" s="103">
        <v>1</v>
      </c>
    </row>
    <row r="11" spans="1:3" ht="14.25">
      <c r="A11" s="74" t="s">
        <v>13</v>
      </c>
      <c r="B11" s="96">
        <v>4</v>
      </c>
      <c r="C11" s="103">
        <v>5</v>
      </c>
    </row>
    <row r="12" spans="1:3" ht="14.25">
      <c r="A12" s="74" t="s">
        <v>12</v>
      </c>
      <c r="B12" s="96">
        <v>1</v>
      </c>
      <c r="C12" s="103">
        <v>2</v>
      </c>
    </row>
    <row r="13" spans="1:3" ht="14.25">
      <c r="A13" s="74" t="s">
        <v>7</v>
      </c>
      <c r="B13" s="96">
        <v>1</v>
      </c>
      <c r="C13" s="103">
        <v>4</v>
      </c>
    </row>
    <row r="14" spans="1:3" ht="14.25">
      <c r="A14" s="74" t="s">
        <v>8</v>
      </c>
      <c r="B14" s="96">
        <v>1</v>
      </c>
      <c r="C14" s="103">
        <v>1</v>
      </c>
    </row>
    <row r="15" spans="1:3" ht="14.25">
      <c r="A15" s="74" t="s">
        <v>9</v>
      </c>
      <c r="B15" s="96">
        <v>27</v>
      </c>
      <c r="C15" s="103">
        <v>14</v>
      </c>
    </row>
    <row r="16" spans="1:3" ht="14.25">
      <c r="A16" s="74" t="s">
        <v>5</v>
      </c>
      <c r="B16" s="96">
        <v>48</v>
      </c>
      <c r="C16" s="103">
        <v>31</v>
      </c>
    </row>
    <row r="17" spans="1:3" ht="14.25">
      <c r="A17" s="74" t="s">
        <v>10</v>
      </c>
      <c r="B17" s="96">
        <v>8</v>
      </c>
      <c r="C17" s="103">
        <v>8</v>
      </c>
    </row>
    <row r="18" spans="1:3" ht="14.25">
      <c r="A18" s="76" t="s">
        <v>11</v>
      </c>
      <c r="B18" s="97">
        <v>5</v>
      </c>
      <c r="C18" s="104">
        <v>14</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F0"/>
  </sheetPr>
  <dimension ref="A1:N25"/>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2. Number of Gammagard Patients in ",'NMBR-Table2'!B4," Setting, by Age Group and Sex in ",'NMBR-Table2'!B5)</f>
        <v>Figure 2. Number of Gammagard Patients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9"/>
      <c r="B25" s="30"/>
      <c r="C25" s="30"/>
      <c r="D25" s="30"/>
      <c r="E25" s="30"/>
      <c r="F25" s="30"/>
      <c r="G25" s="30"/>
      <c r="H25" s="30"/>
      <c r="I25" s="30"/>
      <c r="J25" s="30"/>
      <c r="K25" s="30"/>
      <c r="L25" s="30"/>
      <c r="M25" s="30"/>
      <c r="N25"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FFFF00"/>
  </sheetPr>
  <dimension ref="A1:L18"/>
  <sheetViews>
    <sheetView showGridLines="0" view="pageLayout" workbookViewId="0" topLeftCell="A1">
      <selection activeCell="C11" sqref="C11"/>
    </sheetView>
  </sheetViews>
  <sheetFormatPr defaultColWidth="9.140625" defaultRowHeight="15"/>
  <cols>
    <col min="1" max="1" width="42.7109375" style="0" customWidth="1"/>
    <col min="2" max="3" width="24.7109375" style="0" customWidth="1"/>
    <col min="4" max="4" width="5.57421875" style="0" customWidth="1"/>
    <col min="5" max="6" width="7.57421875" style="0" customWidth="1"/>
    <col min="7" max="7" width="10.57421875" style="0" customWidth="1"/>
    <col min="8" max="9" width="7.57421875" style="0" customWidth="1"/>
    <col min="10" max="10" width="10.57421875" style="0" customWidth="1"/>
    <col min="11" max="12" width="7.57421875" style="0" customWidth="1"/>
    <col min="13" max="13" width="10.57421875" style="0" customWidth="1"/>
    <col min="14" max="15" width="7.57421875" style="0" customWidth="1"/>
    <col min="16" max="16" width="10.57421875" style="0" bestFit="1" customWidth="1"/>
    <col min="17" max="18" width="7.57421875" style="0" customWidth="1"/>
    <col min="19" max="19" width="10.57421875" style="0" bestFit="1" customWidth="1"/>
    <col min="20" max="21" width="7.57421875" style="0" customWidth="1"/>
    <col min="22" max="22" width="10.57421875" style="0" bestFit="1" customWidth="1"/>
    <col min="23" max="24" width="7.57421875" style="0" customWidth="1"/>
    <col min="25" max="25" width="10.57421875" style="0" bestFit="1" customWidth="1"/>
    <col min="26" max="27" width="7.57421875" style="0" customWidth="1"/>
    <col min="28" max="28" width="10.57421875" style="0" bestFit="1" customWidth="1"/>
    <col min="29" max="30" width="5.8515625" style="0" customWidth="1"/>
    <col min="31" max="31" width="8.8515625" style="0" customWidth="1"/>
  </cols>
  <sheetData>
    <row r="1" spans="1:3" s="1" customFormat="1" ht="15.75" customHeight="1" thickBot="1">
      <c r="A1" s="6"/>
      <c r="B1" s="6"/>
      <c r="C1" s="6"/>
    </row>
    <row r="2" spans="1:3" s="1" customFormat="1" ht="34.5" customHeight="1">
      <c r="A2" s="55" t="str">
        <f>CONCATENATE("Table 4. Prevalence Rate (Gammagard Patients per 1,000 Enrollees) in ",'PR-Table'!B4," Setting, by Age Group and Sex in ",'PR-Table'!B5)</f>
        <v>Table 4. Prevalence Rate (Gammagard Patients per 1,000 Enrollees) in Inpatient Setting, by Age Group and Sex in 2009</v>
      </c>
      <c r="B2" s="56"/>
      <c r="C2" s="65"/>
    </row>
    <row r="3" spans="1:3" s="1" customFormat="1" ht="4.5" customHeight="1">
      <c r="A3" s="2"/>
      <c r="B3" s="5"/>
      <c r="C3" s="14"/>
    </row>
    <row r="4" spans="1:12" ht="57">
      <c r="A4" s="20" t="s">
        <v>3</v>
      </c>
      <c r="B4" s="98" t="s">
        <v>32</v>
      </c>
      <c r="C4" s="33" t="s">
        <v>48</v>
      </c>
      <c r="D4" s="11"/>
      <c r="E4" s="10"/>
      <c r="F4" s="11"/>
      <c r="G4" s="11"/>
      <c r="H4" s="11"/>
      <c r="I4" s="11"/>
      <c r="J4" s="11"/>
      <c r="K4" s="11"/>
      <c r="L4" s="11"/>
    </row>
    <row r="5" spans="1:12" ht="57">
      <c r="A5" s="20" t="s">
        <v>2</v>
      </c>
      <c r="B5" s="99">
        <v>2009</v>
      </c>
      <c r="C5" s="33" t="s">
        <v>49</v>
      </c>
      <c r="D5" s="11"/>
      <c r="E5" s="10"/>
      <c r="F5" s="11"/>
      <c r="G5" s="11"/>
      <c r="H5" s="11"/>
      <c r="I5" s="11"/>
      <c r="J5" s="11"/>
      <c r="K5" s="11"/>
      <c r="L5" s="11"/>
    </row>
    <row r="6" spans="1:3" ht="14.25">
      <c r="A6" s="3"/>
      <c r="B6" s="15"/>
      <c r="C6" s="16"/>
    </row>
    <row r="7" spans="1:3" ht="14.25">
      <c r="A7" s="69" t="s">
        <v>25</v>
      </c>
      <c r="B7" s="69" t="s">
        <v>1</v>
      </c>
      <c r="C7" s="82"/>
    </row>
    <row r="8" spans="1:3" ht="14.25">
      <c r="A8" s="69" t="s">
        <v>0</v>
      </c>
      <c r="B8" s="72" t="s">
        <v>6</v>
      </c>
      <c r="C8" s="105" t="s">
        <v>4</v>
      </c>
    </row>
    <row r="9" spans="1:3" ht="14.25">
      <c r="A9" s="72" t="s">
        <v>15</v>
      </c>
      <c r="B9" s="106">
        <v>0.020995788244878077</v>
      </c>
      <c r="C9" s="109">
        <v>0.011746832270897614</v>
      </c>
    </row>
    <row r="10" spans="1:3" ht="14.25">
      <c r="A10" s="74" t="s">
        <v>14</v>
      </c>
      <c r="B10" s="107">
        <v>0.0026002797901054156</v>
      </c>
      <c r="C10" s="110">
        <v>0.002477019452033757</v>
      </c>
    </row>
    <row r="11" spans="1:3" ht="14.25">
      <c r="A11" s="74" t="s">
        <v>13</v>
      </c>
      <c r="B11" s="107">
        <v>0.005248593049025795</v>
      </c>
      <c r="C11" s="110">
        <v>0.006478462997610743</v>
      </c>
    </row>
    <row r="12" spans="1:3" ht="14.25">
      <c r="A12" s="74" t="s">
        <v>12</v>
      </c>
      <c r="B12" s="107">
        <v>0.021113081665399883</v>
      </c>
      <c r="C12" s="110">
        <v>0.002488174948556983</v>
      </c>
    </row>
    <row r="13" spans="1:3" ht="14.25">
      <c r="A13" s="74" t="s">
        <v>7</v>
      </c>
      <c r="B13" s="107">
        <v>0.0014843776672411207</v>
      </c>
      <c r="C13" s="110">
        <v>0.005287501272304994</v>
      </c>
    </row>
    <row r="14" spans="1:3" ht="14.25">
      <c r="A14" s="74" t="s">
        <v>8</v>
      </c>
      <c r="B14" s="107">
        <v>0.0022889685449942548</v>
      </c>
      <c r="C14" s="110">
        <v>0.03687043728338618</v>
      </c>
    </row>
    <row r="15" spans="1:3" ht="14.25">
      <c r="A15" s="74" t="s">
        <v>9</v>
      </c>
      <c r="B15" s="107">
        <v>0.006512612035017591</v>
      </c>
      <c r="C15" s="110">
        <v>0.00349304447518878</v>
      </c>
    </row>
    <row r="16" spans="1:3" ht="14.25">
      <c r="A16" s="74" t="s">
        <v>5</v>
      </c>
      <c r="B16" s="107">
        <v>0.011572902049850274</v>
      </c>
      <c r="C16" s="110">
        <v>0.007987817290274703</v>
      </c>
    </row>
    <row r="17" spans="1:3" ht="14.25">
      <c r="A17" s="74" t="s">
        <v>10</v>
      </c>
      <c r="B17" s="107">
        <v>0.00714249364094863</v>
      </c>
      <c r="C17" s="110">
        <v>0.007968968835355129</v>
      </c>
    </row>
    <row r="18" spans="1:3" ht="14.25">
      <c r="A18" s="76" t="s">
        <v>11</v>
      </c>
      <c r="B18" s="108">
        <v>0.005006668882952092</v>
      </c>
      <c r="C18" s="111">
        <v>0.020854373907007367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8" customHeight="1">
      <c r="A2" s="62" t="str">
        <f>CONCATENATE("Figure 3. Prevalence Rate (Gammagard Patients per 1,000 Enrollees) in ",'PR-Table'!B4," Setting, by Age Group and Sex in ",'PR-Table'!B5)</f>
        <v>Figure 3. Prevalence Rate (Gammagard Patients per 1,000 Enrollees)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9"/>
      <c r="B29" s="30"/>
      <c r="C29" s="30"/>
      <c r="D29" s="30"/>
      <c r="E29" s="30"/>
      <c r="F29" s="30"/>
      <c r="G29" s="30"/>
      <c r="H29" s="30"/>
      <c r="I29" s="30"/>
      <c r="J29" s="30"/>
      <c r="K29" s="30"/>
      <c r="L29" s="30"/>
      <c r="M29" s="30"/>
      <c r="N29"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2012-03-21T16:51:19Z</cp:lastPrinted>
  <dcterms:created xsi:type="dcterms:W3CDTF">2011-07-26T18:40:29Z</dcterms:created>
  <dcterms:modified xsi:type="dcterms:W3CDTF">2017-11-15T16:37:09Z</dcterms:modified>
  <cp:category/>
  <cp:version/>
  <cp:contentType/>
  <cp:contentStatus/>
</cp:coreProperties>
</file>